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870" activeTab="1"/>
  </bookViews>
  <sheets>
    <sheet name="Calculation" sheetId="1" r:id="rId1"/>
    <sheet name="Notes" sheetId="2" r:id="rId2"/>
  </sheets>
  <definedNames>
    <definedName name="Wave">'Calculation'!$B$2</definedName>
  </definedNames>
  <calcPr fullCalcOnLoad="1"/>
</workbook>
</file>

<file path=xl/sharedStrings.xml><?xml version="1.0" encoding="utf-8"?>
<sst xmlns="http://schemas.openxmlformats.org/spreadsheetml/2006/main" count="27" uniqueCount="27">
  <si>
    <t>Pk Ht, Raw</t>
  </si>
  <si>
    <t>Peak Angle</t>
  </si>
  <si>
    <t>d Space</t>
  </si>
  <si>
    <t>Red - calculated</t>
  </si>
  <si>
    <t>Wavelength-</t>
  </si>
  <si>
    <t>Cu</t>
  </si>
  <si>
    <t>Cr</t>
  </si>
  <si>
    <t>Fe</t>
  </si>
  <si>
    <t>Co</t>
  </si>
  <si>
    <t>Mo</t>
  </si>
  <si>
    <t xml:space="preserve">I/Imax </t>
  </si>
  <si>
    <t>Fixed slit</t>
  </si>
  <si>
    <t xml:space="preserve">Pk Ht, </t>
  </si>
  <si>
    <t>I/Imax</t>
  </si>
  <si>
    <t xml:space="preserve"> Variable slit</t>
  </si>
  <si>
    <t xml:space="preserve">Green - user input </t>
  </si>
  <si>
    <t>This spreadsheet calculates the d spacing from a list of 2 Theta Angles</t>
  </si>
  <si>
    <t>It also converts Raw counts into reference intensity ratios to the strongest peak</t>
  </si>
  <si>
    <t>A simple algorithm converts fixed slit intensities to variable slit intesities</t>
  </si>
  <si>
    <t>A plot shows the intensity differences between fixed and variable slit optics</t>
  </si>
  <si>
    <t>The wavelength to use for the calculation can be specified in CELL B2</t>
  </si>
  <si>
    <t>Element</t>
  </si>
  <si>
    <t>Wavelength</t>
  </si>
  <si>
    <t>To extend the sheet for more input rows simply select the bottom row cells A18:E18 and drag down the fill handle</t>
  </si>
  <si>
    <t>This application is free and unwarranted no liability is accepted for the consequences of its use.</t>
  </si>
  <si>
    <t>A BCA Industrial Group application for Crystallography</t>
  </si>
  <si>
    <r>
      <t>The calculations are based on Braggs Law - n</t>
    </r>
    <r>
      <rPr>
        <i/>
        <sz val="10"/>
        <rFont val="Symbol"/>
        <family val="1"/>
      </rPr>
      <t xml:space="preserve">l </t>
    </r>
    <r>
      <rPr>
        <i/>
        <sz val="10"/>
        <rFont val="Arial"/>
        <family val="2"/>
      </rPr>
      <t>= 2dsin</t>
    </r>
    <r>
      <rPr>
        <i/>
        <sz val="10"/>
        <rFont val="Symbol"/>
        <family val="1"/>
      </rPr>
      <t>q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</si>
</sst>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0_)"/>
    <numFmt numFmtId="166" formatCode="0.0_)"/>
    <numFmt numFmtId="167" formatCode="0_)"/>
    <numFmt numFmtId="168" formatCode="0.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i/>
      <sz val="10"/>
      <name val="Symbol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8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8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Relative Intensity plot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Calculation!$D$4</c:f>
              <c:strCache>
                <c:ptCount val="1"/>
                <c:pt idx="0">
                  <c:v>I/Imax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Calculation!$A$5:$A$18</c:f>
              <c:numCache>
                <c:ptCount val="14"/>
                <c:pt idx="0">
                  <c:v>25.58</c:v>
                </c:pt>
                <c:pt idx="1">
                  <c:v>35.16</c:v>
                </c:pt>
                <c:pt idx="2">
                  <c:v>43.36</c:v>
                </c:pt>
                <c:pt idx="3">
                  <c:v>52.56</c:v>
                </c:pt>
                <c:pt idx="4">
                  <c:v>57.5</c:v>
                </c:pt>
                <c:pt idx="5">
                  <c:v>68.22</c:v>
                </c:pt>
                <c:pt idx="6">
                  <c:v>76.86</c:v>
                </c:pt>
                <c:pt idx="7">
                  <c:v>84.36</c:v>
                </c:pt>
                <c:pt idx="8">
                  <c:v>95.24</c:v>
                </c:pt>
                <c:pt idx="9">
                  <c:v>101.08</c:v>
                </c:pt>
                <c:pt idx="10">
                  <c:v>116.59</c:v>
                </c:pt>
                <c:pt idx="11">
                  <c:v>127.68</c:v>
                </c:pt>
                <c:pt idx="12">
                  <c:v>136.08</c:v>
                </c:pt>
                <c:pt idx="13">
                  <c:v>145.16</c:v>
                </c:pt>
              </c:numCache>
            </c:numRef>
          </c:cat>
          <c:val>
            <c:numRef>
              <c:f>Calculation!$D$5:$D$18</c:f>
              <c:numCache>
                <c:ptCount val="14"/>
                <c:pt idx="0">
                  <c:v>34.619313743164476</c:v>
                </c:pt>
                <c:pt idx="1">
                  <c:v>100</c:v>
                </c:pt>
                <c:pt idx="2">
                  <c:v>51.41517937623941</c:v>
                </c:pt>
                <c:pt idx="3">
                  <c:v>26.332552130280632</c:v>
                </c:pt>
                <c:pt idx="4">
                  <c:v>87.69304729283095</c:v>
                </c:pt>
                <c:pt idx="5">
                  <c:v>15.3836908839613</c:v>
                </c:pt>
                <c:pt idx="6">
                  <c:v>34.88973018448411</c:v>
                </c:pt>
                <c:pt idx="7">
                  <c:v>1.8628688179796886</c:v>
                </c:pt>
                <c:pt idx="8">
                  <c:v>7.745928730244577</c:v>
                </c:pt>
                <c:pt idx="9">
                  <c:v>11.165194399375038</c:v>
                </c:pt>
                <c:pt idx="10">
                  <c:v>11.057027822847184</c:v>
                </c:pt>
                <c:pt idx="11">
                  <c:v>8.184604290607536</c:v>
                </c:pt>
                <c:pt idx="12">
                  <c:v>6.784448049996995</c:v>
                </c:pt>
                <c:pt idx="13">
                  <c:v>4.4768944174028</c:v>
                </c:pt>
              </c:numCache>
            </c:numRef>
          </c:val>
        </c:ser>
        <c:ser>
          <c:idx val="2"/>
          <c:order val="1"/>
          <c:tx>
            <c:strRef>
              <c:f>Calculation!$E$3</c:f>
              <c:strCache>
                <c:ptCount val="1"/>
                <c:pt idx="0">
                  <c:v> Variable slit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Calculation!$A$5:$A$18</c:f>
              <c:numCache>
                <c:ptCount val="14"/>
                <c:pt idx="0">
                  <c:v>25.58</c:v>
                </c:pt>
                <c:pt idx="1">
                  <c:v>35.16</c:v>
                </c:pt>
                <c:pt idx="2">
                  <c:v>43.36</c:v>
                </c:pt>
                <c:pt idx="3">
                  <c:v>52.56</c:v>
                </c:pt>
                <c:pt idx="4">
                  <c:v>57.5</c:v>
                </c:pt>
                <c:pt idx="5">
                  <c:v>68.22</c:v>
                </c:pt>
                <c:pt idx="6">
                  <c:v>76.86</c:v>
                </c:pt>
                <c:pt idx="7">
                  <c:v>84.36</c:v>
                </c:pt>
                <c:pt idx="8">
                  <c:v>95.24</c:v>
                </c:pt>
                <c:pt idx="9">
                  <c:v>101.08</c:v>
                </c:pt>
                <c:pt idx="10">
                  <c:v>116.59</c:v>
                </c:pt>
                <c:pt idx="11">
                  <c:v>127.68</c:v>
                </c:pt>
                <c:pt idx="12">
                  <c:v>136.08</c:v>
                </c:pt>
                <c:pt idx="13">
                  <c:v>145.16</c:v>
                </c:pt>
              </c:numCache>
            </c:numRef>
          </c:cat>
          <c:val>
            <c:numRef>
              <c:f>Calculation!$F$5:$F$18</c:f>
              <c:numCache>
                <c:ptCount val="14"/>
                <c:pt idx="0">
                  <c:v>18.16993619881151</c:v>
                </c:pt>
                <c:pt idx="1">
                  <c:v>71.60778832525315</c:v>
                </c:pt>
                <c:pt idx="2">
                  <c:v>45.03130060577626</c:v>
                </c:pt>
                <c:pt idx="3">
                  <c:v>27.64136581978445</c:v>
                </c:pt>
                <c:pt idx="4">
                  <c:v>100.00000000000001</c:v>
                </c:pt>
                <c:pt idx="5">
                  <c:v>20.452937044582363</c:v>
                </c:pt>
                <c:pt idx="6">
                  <c:v>51.41374024669196</c:v>
                </c:pt>
                <c:pt idx="7">
                  <c:v>2.9655386508464896</c:v>
                </c:pt>
                <c:pt idx="8">
                  <c:v>13.565506499925027</c:v>
                </c:pt>
                <c:pt idx="9">
                  <c:v>20.43722864637927</c:v>
                </c:pt>
                <c:pt idx="10">
                  <c:v>22.30221752858681</c:v>
                </c:pt>
                <c:pt idx="11">
                  <c:v>17.41663163029839</c:v>
                </c:pt>
                <c:pt idx="12">
                  <c:v>14.917727158331035</c:v>
                </c:pt>
                <c:pt idx="13">
                  <c:v>10.12714398513666</c:v>
                </c:pt>
              </c:numCache>
            </c:numRef>
          </c:val>
        </c:ser>
        <c:overlap val="60"/>
        <c:gapWidth val="500"/>
        <c:axId val="168665"/>
        <c:axId val="1517986"/>
      </c:barChart>
      <c:catAx>
        <c:axId val="1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 2T)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1200" b="0" i="0" u="none" baseline="0"/>
            </a:pPr>
          </a:p>
        </c:txPr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8</xdr:col>
      <xdr:colOff>57150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23825" y="3514725"/>
        <a:ext cx="50958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9" sqref="H19"/>
    </sheetView>
  </sheetViews>
  <sheetFormatPr defaultColWidth="9.140625" defaultRowHeight="12.75"/>
  <cols>
    <col min="1" max="1" width="11.421875" style="0" customWidth="1"/>
    <col min="2" max="2" width="11.140625" style="0" customWidth="1"/>
  </cols>
  <sheetData>
    <row r="1" spans="1:11" ht="12.75">
      <c r="A1" s="9" t="s">
        <v>15</v>
      </c>
      <c r="C1" s="3" t="s">
        <v>3</v>
      </c>
      <c r="E1" s="10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2" t="s">
        <v>21</v>
      </c>
      <c r="K1" s="13"/>
    </row>
    <row r="2" spans="1:11" ht="13.5" thickBot="1">
      <c r="A2" s="2" t="s">
        <v>4</v>
      </c>
      <c r="B2" s="18">
        <v>1.5406</v>
      </c>
      <c r="E2" s="14">
        <v>1.5406</v>
      </c>
      <c r="F2" s="15">
        <v>2.2897</v>
      </c>
      <c r="G2" s="15">
        <v>1.936</v>
      </c>
      <c r="H2" s="15">
        <v>1.789</v>
      </c>
      <c r="I2" s="15">
        <v>0.7093</v>
      </c>
      <c r="J2" s="16" t="s">
        <v>22</v>
      </c>
      <c r="K2" s="17"/>
    </row>
    <row r="3" spans="1:6" s="2" customFormat="1" ht="12.75">
      <c r="A3" s="1" t="s">
        <v>1</v>
      </c>
      <c r="B3" s="1" t="s">
        <v>0</v>
      </c>
      <c r="C3" s="22" t="s">
        <v>11</v>
      </c>
      <c r="D3" s="22"/>
      <c r="E3" s="22" t="s">
        <v>14</v>
      </c>
      <c r="F3" s="22"/>
    </row>
    <row r="4" spans="1:6" s="2" customFormat="1" ht="12.75">
      <c r="A4" s="1"/>
      <c r="B4" s="1"/>
      <c r="C4" s="8" t="s">
        <v>2</v>
      </c>
      <c r="D4" s="8" t="s">
        <v>10</v>
      </c>
      <c r="E4" s="8" t="s">
        <v>12</v>
      </c>
      <c r="F4" s="8" t="s">
        <v>13</v>
      </c>
    </row>
    <row r="5" spans="1:6" ht="12.75">
      <c r="A5" s="19">
        <v>25.58</v>
      </c>
      <c r="B5" s="18">
        <v>5761</v>
      </c>
      <c r="C5" s="6">
        <f>Wave/(2*SIN(RADIANS(A5/2)))</f>
        <v>3.479564189230233</v>
      </c>
      <c r="D5" s="7">
        <f>100*B5/MAXA(B5:B18)</f>
        <v>34.619313743164476</v>
      </c>
      <c r="E5" s="5">
        <f aca="true" t="shared" si="0" ref="E5:E18">B5*SIN(RADIANS(A5/2))</f>
        <v>1275.3603781000315</v>
      </c>
      <c r="F5" s="4">
        <f>100*E5/MAXA(E5:E18)</f>
        <v>18.16993619881151</v>
      </c>
    </row>
    <row r="6" spans="1:6" ht="12.75">
      <c r="A6" s="19">
        <v>35.16</v>
      </c>
      <c r="B6" s="18">
        <v>16641</v>
      </c>
      <c r="C6" s="6">
        <f>Wave/(2*SIN(RADIANS(A6/2)))</f>
        <v>2.5503485585740915</v>
      </c>
      <c r="D6" s="7">
        <f>100*B6/MAXA(B5:B18)</f>
        <v>100</v>
      </c>
      <c r="E6" s="5">
        <f t="shared" si="0"/>
        <v>5026.200146997515</v>
      </c>
      <c r="F6" s="4">
        <f>100*E6/MAXA(E5:E18)</f>
        <v>71.60778832525315</v>
      </c>
    </row>
    <row r="7" spans="1:6" ht="12.75">
      <c r="A7" s="19">
        <v>43.36</v>
      </c>
      <c r="B7" s="18">
        <v>8556</v>
      </c>
      <c r="C7" s="6">
        <f>Wave/(2*SIN(RADIANS(A7/2)))</f>
        <v>2.0851469398104854</v>
      </c>
      <c r="D7" s="7">
        <f>100*B7/MAXA(B5:B18)</f>
        <v>51.41517937623941</v>
      </c>
      <c r="E7" s="5">
        <f t="shared" si="0"/>
        <v>3160.77810832795</v>
      </c>
      <c r="F7" s="4">
        <f>100*E7/MAXA(E5:E18)</f>
        <v>45.03130060577626</v>
      </c>
    </row>
    <row r="8" spans="1:6" ht="12.75">
      <c r="A8" s="19">
        <v>52.56</v>
      </c>
      <c r="B8" s="18">
        <v>4382</v>
      </c>
      <c r="C8" s="6">
        <f>Wave/(2*SIN(RADIANS(A8/2)))</f>
        <v>1.7397756743958084</v>
      </c>
      <c r="D8" s="7">
        <f>100*B8/MAXA(B5:B18)</f>
        <v>26.332552130280632</v>
      </c>
      <c r="E8" s="5">
        <f t="shared" si="0"/>
        <v>1940.1665684124664</v>
      </c>
      <c r="F8" s="4">
        <f>100*E8/MAXA(E5:E18)</f>
        <v>27.64136581978445</v>
      </c>
    </row>
    <row r="9" spans="1:6" ht="12.75">
      <c r="A9" s="19">
        <v>57.5</v>
      </c>
      <c r="B9" s="18">
        <v>14593</v>
      </c>
      <c r="C9" s="6">
        <f>Wave/(2*SIN(RADIANS(A9/2)))</f>
        <v>1.6014926954128115</v>
      </c>
      <c r="D9" s="7">
        <f>100*B9/MAXA(B5:B18)</f>
        <v>87.69304729283095</v>
      </c>
      <c r="E9" s="5">
        <f t="shared" si="0"/>
        <v>7019.069104840623</v>
      </c>
      <c r="F9" s="4">
        <f>100*E9/MAXA(E5:E18)</f>
        <v>100.00000000000001</v>
      </c>
    </row>
    <row r="10" spans="1:6" ht="12.75">
      <c r="A10" s="19">
        <v>68.22</v>
      </c>
      <c r="B10" s="18">
        <v>2560</v>
      </c>
      <c r="C10" s="6">
        <f>Wave/(2*SIN(RADIANS(A10/2)))</f>
        <v>1.3736138572491896</v>
      </c>
      <c r="D10" s="7">
        <f>100*B10/MAXA(B5:B18)</f>
        <v>15.3836908839613</v>
      </c>
      <c r="E10" s="5">
        <f t="shared" si="0"/>
        <v>1435.6057851287837</v>
      </c>
      <c r="F10" s="4">
        <f>100*E10/MAXA(E5:E18)</f>
        <v>20.452937044582363</v>
      </c>
    </row>
    <row r="11" spans="1:6" ht="12.75">
      <c r="A11" s="19">
        <v>76.86</v>
      </c>
      <c r="B11" s="18">
        <v>5806</v>
      </c>
      <c r="C11" s="6">
        <f>Wave/(2*SIN(RADIANS(A11/2)))</f>
        <v>1.2393050291762069</v>
      </c>
      <c r="D11" s="7">
        <f>100*B11/MAXA(B5:B18)</f>
        <v>34.88973018448411</v>
      </c>
      <c r="E11" s="5">
        <f t="shared" si="0"/>
        <v>3608.7659572985644</v>
      </c>
      <c r="F11" s="4">
        <f>100*E11/MAXA(E5:E18)</f>
        <v>51.41374024669196</v>
      </c>
    </row>
    <row r="12" spans="1:6" ht="12.75">
      <c r="A12" s="19">
        <v>84.36</v>
      </c>
      <c r="B12" s="18">
        <v>310</v>
      </c>
      <c r="C12" s="6">
        <f>Wave/(2*SIN(RADIANS(A12/2)))</f>
        <v>1.1471982736827604</v>
      </c>
      <c r="D12" s="7">
        <f>100*B12/MAXA(B5:B18)</f>
        <v>1.8628688179796886</v>
      </c>
      <c r="E12" s="5">
        <f t="shared" si="0"/>
        <v>208.15320723367338</v>
      </c>
      <c r="F12" s="4">
        <f>100*E12/MAXA(E5:E18)</f>
        <v>2.9655386508464896</v>
      </c>
    </row>
    <row r="13" spans="1:6" ht="12.75">
      <c r="A13" s="19">
        <v>95.24</v>
      </c>
      <c r="B13" s="18">
        <v>1289</v>
      </c>
      <c r="C13" s="6">
        <f>Wave/(2*SIN(RADIANS(A13/2)))</f>
        <v>1.0427910215309961</v>
      </c>
      <c r="D13" s="7">
        <f>100*B13/MAXA(B5:B18)</f>
        <v>7.745928730244577</v>
      </c>
      <c r="E13" s="5">
        <f t="shared" si="0"/>
        <v>952.1722756513841</v>
      </c>
      <c r="F13" s="4">
        <f>100*E13/MAXA(E5:E18)</f>
        <v>13.565506499925027</v>
      </c>
    </row>
    <row r="14" spans="1:6" ht="12.75">
      <c r="A14" s="19">
        <v>101.08</v>
      </c>
      <c r="B14" s="18">
        <v>1858</v>
      </c>
      <c r="C14" s="6">
        <f>Wave/(2*SIN(RADIANS(A14/2)))</f>
        <v>0.9977094496551046</v>
      </c>
      <c r="D14" s="7">
        <f>100*B14/MAXA(B5:B18)</f>
        <v>11.165194399375038</v>
      </c>
      <c r="E14" s="5">
        <f t="shared" si="0"/>
        <v>1434.503201803645</v>
      </c>
      <c r="F14" s="4">
        <f>100*E14/MAXA(E5:E18)</f>
        <v>20.43722864637927</v>
      </c>
    </row>
    <row r="15" spans="1:6" ht="12.75">
      <c r="A15" s="19">
        <v>116.59</v>
      </c>
      <c r="B15" s="18">
        <v>1840</v>
      </c>
      <c r="C15" s="6">
        <f>Wave/(2*SIN(RADIANS(A15/2)))</f>
        <v>0.9054201495421155</v>
      </c>
      <c r="D15" s="7">
        <f>100*B15/MAXA(B5:B18)</f>
        <v>11.057027822847184</v>
      </c>
      <c r="E15" s="5">
        <f t="shared" si="0"/>
        <v>1565.4080602433867</v>
      </c>
      <c r="F15" s="4">
        <f>100*E15/MAXA(E5:E18)</f>
        <v>22.30221752858681</v>
      </c>
    </row>
    <row r="16" spans="1:6" ht="12.75">
      <c r="A16" s="19">
        <v>127.68</v>
      </c>
      <c r="B16" s="18">
        <v>1362</v>
      </c>
      <c r="C16" s="6">
        <f>Wave/(2*SIN(RADIANS(A16/2)))</f>
        <v>0.858209506250754</v>
      </c>
      <c r="D16" s="7">
        <f>100*B16/MAXA(B5:B18)</f>
        <v>8.184604290607536</v>
      </c>
      <c r="E16" s="5">
        <f t="shared" si="0"/>
        <v>1222.4854098661742</v>
      </c>
      <c r="F16" s="4">
        <f>100*E16/MAXA(E5:E18)</f>
        <v>17.41663163029839</v>
      </c>
    </row>
    <row r="17" spans="1:6" ht="12.75">
      <c r="A17" s="19">
        <v>136.08</v>
      </c>
      <c r="B17" s="18">
        <v>1129</v>
      </c>
      <c r="C17" s="6">
        <f>Wave/(2*SIN(RADIANS(A17/2)))</f>
        <v>0.8305612436814829</v>
      </c>
      <c r="D17" s="7">
        <f>100*B17/MAXA(B5:B18)</f>
        <v>6.784448049996995</v>
      </c>
      <c r="E17" s="5">
        <f t="shared" si="0"/>
        <v>1047.0855781148327</v>
      </c>
      <c r="F17" s="4">
        <f>100*E17/MAXA(E5:E18)</f>
        <v>14.917727158331035</v>
      </c>
    </row>
    <row r="18" spans="1:6" ht="12.75">
      <c r="A18" s="19">
        <v>145.16</v>
      </c>
      <c r="B18" s="18">
        <v>745</v>
      </c>
      <c r="C18" s="6">
        <f>Wave/(2*SIN(RADIANS(A18/2)))</f>
        <v>0.8073273542512572</v>
      </c>
      <c r="D18" s="7">
        <f>100*B18/MAXA(B5:B18)</f>
        <v>4.4768944174028</v>
      </c>
      <c r="E18" s="5">
        <f t="shared" si="0"/>
        <v>710.8312346634528</v>
      </c>
      <c r="F18" s="4">
        <f>100*E18/MAXA(E5:E18)</f>
        <v>10.12714398513666</v>
      </c>
    </row>
  </sheetData>
  <mergeCells count="2">
    <mergeCell ref="E3:F3"/>
    <mergeCell ref="C3:D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0" t="s">
        <v>24</v>
      </c>
    </row>
    <row r="2" ht="12.75">
      <c r="A2" s="21" t="s">
        <v>25</v>
      </c>
    </row>
    <row r="3" ht="12.75">
      <c r="A3" s="21" t="s">
        <v>26</v>
      </c>
    </row>
    <row r="4" ht="12.75">
      <c r="A4" t="s">
        <v>16</v>
      </c>
    </row>
    <row r="5" ht="12.75">
      <c r="A5" t="s">
        <v>20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Dave Taylor</cp:lastModifiedBy>
  <dcterms:created xsi:type="dcterms:W3CDTF">1999-10-15T09:18:47Z</dcterms:created>
  <dcterms:modified xsi:type="dcterms:W3CDTF">2005-05-05T09:05:03Z</dcterms:modified>
  <cp:category/>
  <cp:version/>
  <cp:contentType/>
  <cp:contentStatus/>
</cp:coreProperties>
</file>