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1220" windowWidth="28740" windowHeight="172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</externalReferences>
  <definedNames>
    <definedName name="_xlnm.Print_Area" localSheetId="0">'Sheet1'!$A$1:$B$50</definedName>
  </definedNames>
  <calcPr fullCalcOnLoad="1"/>
</workbook>
</file>

<file path=xl/sharedStrings.xml><?xml version="1.0" encoding="utf-8"?>
<sst xmlns="http://schemas.openxmlformats.org/spreadsheetml/2006/main" count="55" uniqueCount="48">
  <si>
    <r>
      <t>CHI-SQUARE ANALYSIS,</t>
    </r>
    <r>
      <rPr>
        <b/>
        <i/>
        <sz val="12"/>
        <rFont val="Geneva"/>
        <family val="0"/>
      </rPr>
      <t xml:space="preserve"> </t>
    </r>
    <r>
      <rPr>
        <sz val="12"/>
        <rFont val="Geneva"/>
        <family val="0"/>
      </rPr>
      <t>by D. D. Eberl, USGS</t>
    </r>
  </si>
  <si>
    <t>OBSERVED NUMBER</t>
  </si>
  <si>
    <t>EXPECTED THEOR FREQ</t>
  </si>
  <si>
    <t>Size</t>
  </si>
  <si>
    <t>Observed</t>
  </si>
  <si>
    <t>Expected</t>
  </si>
  <si>
    <t>Mean calc</t>
  </si>
  <si>
    <t>COUNT</t>
  </si>
  <si>
    <t>Observed, end summed</t>
  </si>
  <si>
    <t>Expected, end summed</t>
  </si>
  <si>
    <t>Observed, begin &amp; end summed</t>
  </si>
  <si>
    <t>Expected, beginning &amp; end summed</t>
  </si>
  <si>
    <t>Observed catagory count</t>
  </si>
  <si>
    <t>Is Np(i)&gt;5?</t>
  </si>
  <si>
    <t>Observed variance calc</t>
  </si>
  <si>
    <t>CHI^2</t>
  </si>
  <si>
    <t>CLASS COUNT(L-M)</t>
  </si>
  <si>
    <r>
      <t>TABLE 3.16</t>
    </r>
    <r>
      <rPr>
        <sz val="10"/>
        <rFont val="Geneva"/>
        <family val="0"/>
      </rPr>
      <t>.  Critical Values of x</t>
    </r>
    <r>
      <rPr>
        <vertAlign val="superscript"/>
        <sz val="10"/>
        <rFont val="Times New Roman"/>
        <family val="1"/>
      </rPr>
      <t>2</t>
    </r>
    <r>
      <rPr>
        <sz val="10"/>
        <rFont val="Geneva"/>
        <family val="0"/>
      </rPr>
      <t xml:space="preserve"> for </t>
    </r>
    <r>
      <rPr>
        <i/>
        <sz val="10"/>
        <rFont val="Times New Roman"/>
        <family val="1"/>
      </rPr>
      <t>v</t>
    </r>
    <r>
      <rPr>
        <sz val="10"/>
        <rFont val="Geneva"/>
        <family val="0"/>
      </rPr>
      <t xml:space="preserve"> Degrees of Freedom </t>
    </r>
  </si>
  <si>
    <t>and Selected Levels of Significance</t>
  </si>
  <si>
    <t>INPUT:</t>
  </si>
  <si>
    <t>OUTPUT:</t>
  </si>
  <si>
    <r>
      <t xml:space="preserve">Significance level, </t>
    </r>
    <r>
      <rPr>
        <sz val="9"/>
        <rFont val="Symbol"/>
        <family val="1"/>
      </rPr>
      <t>a</t>
    </r>
    <r>
      <rPr>
        <sz val="9"/>
        <rFont val="Arial"/>
        <family val="0"/>
      </rPr>
      <t xml:space="preserve"> (%)</t>
    </r>
  </si>
  <si>
    <t>SAMPLE NAME</t>
  </si>
  <si>
    <t>DEGREES OF FREEDOM</t>
  </si>
  <si>
    <t>Small frac, U tube</t>
  </si>
  <si>
    <t>EXPECTED CURVE CALCULATED FROM</t>
  </si>
  <si>
    <t>DEG. FREEDOM</t>
  </si>
  <si>
    <t>POSITION IN TABLE</t>
  </si>
  <si>
    <t xml:space="preserve"> OBSERVED DISTRIBUTION? (1 = YES)</t>
  </si>
  <si>
    <t>SIGNIFICANCE LEVEL (%)</t>
  </si>
  <si>
    <t>SIGNIFICANCE LEVEL, &gt;</t>
  </si>
  <si>
    <t>STARTING CLASS SIZE</t>
  </si>
  <si>
    <t>N</t>
  </si>
  <si>
    <t>CLASS INTERVAL</t>
  </si>
  <si>
    <t>MEAN</t>
  </si>
  <si>
    <t>SUM START OF DISTRIBUTION ENDING</t>
  </si>
  <si>
    <t xml:space="preserve"> AT THIS SIZE CLASS (0 = do not sum):</t>
  </si>
  <si>
    <t>VARIANCE</t>
  </si>
  <si>
    <t>SUM END OF DISTRIBUTION STARTING</t>
  </si>
  <si>
    <t>STANDARD DEVIATION</t>
  </si>
  <si>
    <t>RECOMMENDATIONS:</t>
  </si>
  <si>
    <t>1. At least 10 class intervals?</t>
  </si>
  <si>
    <t>Number of additional classes needed:</t>
  </si>
  <si>
    <t>2. Is Np(i)&gt;5 for each class?</t>
  </si>
  <si>
    <t>Number of classes that need combination:</t>
  </si>
  <si>
    <t>3. Are class sizes &lt; 0.5 sigma?</t>
  </si>
  <si>
    <t>Recommended class size &lt; or =:</t>
  </si>
  <si>
    <t>DEGS FREEDOM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</si>
</sst>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00E+00"/>
    <numFmt numFmtId="166" formatCode="0.0000E+00"/>
    <numFmt numFmtId="167" formatCode="0.00000E+00"/>
    <numFmt numFmtId="168" formatCode="0.000000E+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E+00"/>
    <numFmt numFmtId="175" formatCode="0.00000000E+00"/>
    <numFmt numFmtId="176" formatCode="0.000000000E+00"/>
    <numFmt numFmtId="177" formatCode="0.000000000"/>
    <numFmt numFmtId="178" formatCode="0.00000000"/>
    <numFmt numFmtId="179" formatCode="0.0"/>
    <numFmt numFmtId="180" formatCode="0.0000000000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u val="single"/>
      <sz val="12"/>
      <color indexed="10"/>
      <name val="Geneva"/>
      <family val="0"/>
    </font>
    <font>
      <b/>
      <u val="single"/>
      <sz val="12"/>
      <color indexed="32"/>
      <name val="Geneva"/>
      <family val="0"/>
    </font>
    <font>
      <sz val="10"/>
      <color indexed="17"/>
      <name val="Geneva"/>
      <family val="0"/>
    </font>
    <font>
      <b/>
      <sz val="12"/>
      <name val="Geneva"/>
      <family val="0"/>
    </font>
    <font>
      <b/>
      <sz val="12"/>
      <color indexed="10"/>
      <name val="Geneva"/>
      <family val="0"/>
    </font>
    <font>
      <b/>
      <sz val="12"/>
      <color indexed="32"/>
      <name val="Geneva"/>
      <family val="0"/>
    </font>
    <font>
      <u val="single"/>
      <sz val="10"/>
      <name val="Geneva"/>
      <family val="0"/>
    </font>
    <font>
      <b/>
      <u val="single"/>
      <sz val="10"/>
      <color indexed="10"/>
      <name val="Geneva"/>
      <family val="0"/>
    </font>
    <font>
      <b/>
      <sz val="10"/>
      <name val="Arial"/>
      <family val="2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0"/>
    </font>
    <font>
      <sz val="9"/>
      <name val="Symbol"/>
      <family val="1"/>
    </font>
    <font>
      <sz val="9"/>
      <name val="Geneva"/>
      <family val="0"/>
    </font>
    <font>
      <b/>
      <sz val="9"/>
      <name val="Geneva"/>
      <family val="0"/>
    </font>
    <font>
      <b/>
      <i/>
      <sz val="12"/>
      <name val="Geneva"/>
      <family val="0"/>
    </font>
    <font>
      <b/>
      <i/>
      <u val="single"/>
      <sz val="12"/>
      <name val="Geneva"/>
      <family val="0"/>
    </font>
    <font>
      <sz val="12"/>
      <name val="Geneva"/>
      <family val="0"/>
    </font>
    <font>
      <b/>
      <sz val="10"/>
      <color indexed="17"/>
      <name val="Geneva"/>
      <family val="0"/>
    </font>
    <font>
      <b/>
      <u val="single"/>
      <sz val="12"/>
      <color indexed="17"/>
      <name val="Genev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32"/>
      </left>
      <right style="medium">
        <color indexed="32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32"/>
      </left>
      <right style="medium">
        <color indexed="32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32"/>
      </left>
      <right style="medium">
        <color indexed="32"/>
      </right>
      <top>
        <color indexed="63"/>
      </top>
      <bottom style="double">
        <color indexed="32"/>
      </bottom>
    </border>
    <border>
      <left style="medium">
        <color indexed="32"/>
      </left>
      <right style="medium">
        <color indexed="32"/>
      </right>
      <top>
        <color indexed="63"/>
      </top>
      <bottom style="medium">
        <color indexed="3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2" xfId="0" applyNumberForma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0" fontId="20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173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1" fillId="0" borderId="5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22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22" fillId="0" borderId="6" xfId="0" applyNumberFormat="1" applyFont="1" applyBorder="1" applyAlignment="1">
      <alignment horizontal="center"/>
    </xf>
    <xf numFmtId="179" fontId="22" fillId="0" borderId="10" xfId="0" applyNumberFormat="1" applyFont="1" applyBorder="1" applyAlignment="1">
      <alignment horizontal="center"/>
    </xf>
    <xf numFmtId="0" fontId="10" fillId="0" borderId="6" xfId="0" applyFont="1" applyBorder="1" applyAlignment="1">
      <alignment/>
    </xf>
    <xf numFmtId="2" fontId="10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Sheet1!$A$5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Geneva"/>
              <a:ea typeface="Geneva"/>
              <a:cs typeface="Geneva"/>
            </a:defRPr>
          </a:pPr>
        </a:p>
      </c:txPr>
    </c:title>
    <c:plotArea>
      <c:layout>
        <c:manualLayout>
          <c:xMode val="edge"/>
          <c:yMode val="edge"/>
          <c:x val="0.0995"/>
          <c:y val="0.10575"/>
          <c:w val="0.871"/>
          <c:h val="0.861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Sheet1!$E$2:$E$101</c:f>
              <c:numCache/>
            </c:numRef>
          </c:xVal>
          <c:yVal>
            <c:numRef>
              <c:f>Sheet1!$F$2:$F$101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Sheet1!$E$2:$E$101</c:f>
              <c:numCache/>
            </c:numRef>
          </c:xVal>
          <c:yVal>
            <c:numRef>
              <c:f>Sheet1!$G$2:$G$101</c:f>
              <c:numCache/>
            </c:numRef>
          </c:yVal>
          <c:smooth val="0"/>
        </c:ser>
        <c:axId val="21179544"/>
        <c:axId val="56398169"/>
      </c:scatterChart>
      <c:valAx>
        <c:axId val="2117954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398169"/>
        <c:crosses val="autoZero"/>
        <c:crossBetween val="midCat"/>
        <c:dispUnits/>
      </c:valAx>
      <c:valAx>
        <c:axId val="5639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1795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BEGINNING AND END SUMMED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8725"/>
          <c:w val="0.89875"/>
          <c:h val="0.887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Sheet1!$E$2:$E$101</c:f>
              <c:numCache/>
            </c:numRef>
          </c:xVal>
          <c:yVal>
            <c:numRef>
              <c:f>Sheet1!$L$2:$L$101</c:f>
              <c:numCache>
                <c:ptCount val="100"/>
                <c:pt idx="0">
                  <c:v>0</c:v>
                </c:pt>
                <c:pt idx="1">
                  <c:v>2</c:v>
                </c:pt>
                <c:pt idx="2">
                  <c:v>17</c:v>
                </c:pt>
                <c:pt idx="3">
                  <c:v>28</c:v>
                </c:pt>
                <c:pt idx="4">
                  <c:v>63</c:v>
                </c:pt>
                <c:pt idx="5">
                  <c:v>140</c:v>
                </c:pt>
                <c:pt idx="6">
                  <c:v>112</c:v>
                </c:pt>
                <c:pt idx="7">
                  <c:v>24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Sheet1!$E$2:$E$101</c:f>
              <c:numCache/>
            </c:numRef>
          </c:xVal>
          <c:yVal>
            <c:numRef>
              <c:f>Sheet1!$M$2:$M$101</c:f>
              <c:numCache>
                <c:ptCount val="100"/>
                <c:pt idx="0">
                  <c:v>1</c:v>
                </c:pt>
                <c:pt idx="1">
                  <c:v>5</c:v>
                </c:pt>
                <c:pt idx="2">
                  <c:v>13</c:v>
                </c:pt>
                <c:pt idx="3">
                  <c:v>32</c:v>
                </c:pt>
                <c:pt idx="4">
                  <c:v>65</c:v>
                </c:pt>
                <c:pt idx="5">
                  <c:v>117</c:v>
                </c:pt>
                <c:pt idx="6">
                  <c:v>140</c:v>
                </c:pt>
                <c:pt idx="7">
                  <c:v>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37821474"/>
        <c:axId val="4848947"/>
      </c:scatterChart>
      <c:valAx>
        <c:axId val="37821474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48947"/>
        <c:crosses val="autoZero"/>
        <c:crossBetween val="midCat"/>
        <c:dispUnits/>
      </c:valAx>
      <c:valAx>
        <c:axId val="4848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8214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2</xdr:col>
      <xdr:colOff>819150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2400300" y="3257550"/>
        <a:ext cx="3048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47625</xdr:rowOff>
    </xdr:from>
    <xdr:to>
      <xdr:col>1</xdr:col>
      <xdr:colOff>2181225</xdr:colOff>
      <xdr:row>49</xdr:row>
      <xdr:rowOff>133350</xdr:rowOff>
    </xdr:to>
    <xdr:graphicFrame>
      <xdr:nvGraphicFramePr>
        <xdr:cNvPr id="2" name="Chart 4"/>
        <xdr:cNvGraphicFramePr/>
      </xdr:nvGraphicFramePr>
      <xdr:xfrm>
        <a:off x="9525" y="5667375"/>
        <a:ext cx="45624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LO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LOPE"/>
    </sheetNames>
    <sheetDataSet>
      <sheetData sheetId="0">
        <row r="27">
          <cell r="BP27">
            <v>0</v>
          </cell>
        </row>
        <row r="28">
          <cell r="BP28">
            <v>0</v>
          </cell>
        </row>
        <row r="29">
          <cell r="BP29">
            <v>0</v>
          </cell>
        </row>
        <row r="30">
          <cell r="BP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G2" sqref="G2:G101"/>
    </sheetView>
  </sheetViews>
  <sheetFormatPr defaultColWidth="11.00390625" defaultRowHeight="12.75"/>
  <cols>
    <col min="1" max="1" width="31.375" style="0" customWidth="1"/>
    <col min="2" max="2" width="29.375" style="0" customWidth="1"/>
    <col min="3" max="3" width="17.00390625" style="12" customWidth="1"/>
    <col min="4" max="4" width="19.875" style="12" customWidth="1"/>
    <col min="5" max="5" width="11.125" style="0" customWidth="1"/>
    <col min="6" max="7" width="8.375" style="18" customWidth="1"/>
    <col min="8" max="8" width="11.375" style="18" customWidth="1"/>
    <col min="9" max="9" width="20.25390625" style="4" customWidth="1"/>
    <col min="10" max="10" width="16.625" style="4" customWidth="1"/>
    <col min="11" max="11" width="16.25390625" style="4" customWidth="1"/>
    <col min="12" max="12" width="22.25390625" style="4" customWidth="1"/>
    <col min="13" max="13" width="25.00390625" style="4" customWidth="1"/>
    <col min="14" max="14" width="17.75390625" style="4" customWidth="1"/>
    <col min="15" max="15" width="9.625" style="18" customWidth="1"/>
    <col min="16" max="16" width="17.75390625" style="4" customWidth="1"/>
    <col min="17" max="17" width="16.25390625" style="0" customWidth="1"/>
    <col min="18" max="19" width="15.125" style="0" customWidth="1"/>
    <col min="20" max="20" width="19.125" style="0" customWidth="1"/>
    <col min="21" max="26" width="7.625" style="0" customWidth="1"/>
    <col min="27" max="27" width="12.00390625" style="0" customWidth="1"/>
    <col min="28" max="28" width="13.00390625" style="0" customWidth="1"/>
    <col min="29" max="29" width="13.375" style="0" customWidth="1"/>
    <col min="32" max="34" width="13.125" style="0" customWidth="1"/>
  </cols>
  <sheetData>
    <row r="1" spans="1:26" s="1" customFormat="1" ht="15.75">
      <c r="A1" s="19" t="s">
        <v>0</v>
      </c>
      <c r="B1"/>
      <c r="C1" s="23" t="s">
        <v>1</v>
      </c>
      <c r="D1" s="37" t="s">
        <v>2</v>
      </c>
      <c r="E1" s="16" t="s">
        <v>3</v>
      </c>
      <c r="F1" s="21" t="s">
        <v>4</v>
      </c>
      <c r="G1" s="21" t="s">
        <v>5</v>
      </c>
      <c r="H1" s="21" t="s">
        <v>6</v>
      </c>
      <c r="I1" s="22" t="s">
        <v>7</v>
      </c>
      <c r="J1" s="22" t="s">
        <v>8</v>
      </c>
      <c r="K1" s="21" t="s">
        <v>9</v>
      </c>
      <c r="L1" s="22" t="s">
        <v>10</v>
      </c>
      <c r="M1" s="21" t="s">
        <v>11</v>
      </c>
      <c r="N1" s="21" t="s">
        <v>12</v>
      </c>
      <c r="O1" s="21" t="s">
        <v>13</v>
      </c>
      <c r="P1" s="21" t="s">
        <v>14</v>
      </c>
      <c r="Q1" s="16" t="s">
        <v>15</v>
      </c>
      <c r="R1" s="16" t="s">
        <v>16</v>
      </c>
      <c r="S1" s="2"/>
      <c r="T1" s="3"/>
      <c r="U1" s="7" t="s">
        <v>17</v>
      </c>
      <c r="V1"/>
      <c r="W1"/>
      <c r="X1"/>
      <c r="Y1"/>
      <c r="Z1"/>
    </row>
    <row r="2" spans="3:21" ht="13.5" thickBot="1">
      <c r="C2">
        <v>0</v>
      </c>
      <c r="D2">
        <v>0.0021085164255179372</v>
      </c>
      <c r="E2">
        <f>A10</f>
        <v>10</v>
      </c>
      <c r="F2" s="18">
        <f aca="true" t="shared" si="0" ref="F2:F33">C2</f>
        <v>0</v>
      </c>
      <c r="G2" s="18">
        <f>ROUND(SUM(C$2:C$101)*(D2/(SUM(D$2:D$101))),0)</f>
        <v>1</v>
      </c>
      <c r="H2" s="18">
        <f aca="true" t="shared" si="1" ref="H2:H33">E2*(F2/SUM($F$2:$F$101))</f>
        <v>0</v>
      </c>
      <c r="I2" s="4">
        <v>1</v>
      </c>
      <c r="J2" s="4">
        <f ca="1">IF($A$18=0,F2,IF($E2=$A$18,SUM(F2:OFFSET(F2,0,0,101-$I2,)),IF($E2&gt;$A$18,0,F2)))</f>
        <v>0</v>
      </c>
      <c r="K2" s="4">
        <f ca="1">IF($A$18=0,G2,IF($E2=$A$18,SUM(G2:OFFSET(G2,0,0,101-$I2,)),IF($E2&gt;$A$18,0,G2)))</f>
        <v>1</v>
      </c>
      <c r="L2" s="4">
        <f aca="true" ca="1" t="shared" si="2" ref="L2:L33">IF($A$15=0,$J2,IF($E2&lt;$A$15,0,IF($E2&gt;$A$15,$J2,SUM(OFFSET($J$2,0,0,(($E2-E$2)/$A$12)+1),))))</f>
        <v>0</v>
      </c>
      <c r="M2" s="4">
        <f aca="true" ca="1" t="shared" si="3" ref="M2:M33">IF($A$15=0,$K2,IF($E2&lt;$A$15,0,IF($E2&gt;$A$15,$K2,SUM(OFFSET($K$2,0,0,(($E2-$E$2)/$A$12)+1),))))</f>
        <v>1</v>
      </c>
      <c r="N2" s="4">
        <f aca="true" t="shared" si="4" ref="N2:N33">IF(L2&gt;0,1,0)</f>
        <v>0</v>
      </c>
      <c r="O2" s="18">
        <f aca="true" t="shared" si="5" ref="O2:O33">IF(N2=0,0,IF(M2&lt;5,1,0))</f>
        <v>0</v>
      </c>
      <c r="P2" s="4">
        <f aca="true" t="shared" si="6" ref="P2:P33">(F2/SUM($F$2:$F$101))*((E2-$T$13)^2)</f>
        <v>0</v>
      </c>
      <c r="Q2">
        <f aca="true" t="shared" si="7" ref="Q2:Q33">IF(J2=0,0,IF(K2=0,0,((J2-K2)^2)/K2))</f>
        <v>0</v>
      </c>
      <c r="R2">
        <f aca="true" t="shared" si="8" ref="R2:R17">IF(Q2&gt;0,1,0)</f>
        <v>0</v>
      </c>
      <c r="T2" s="16" t="s">
        <v>15</v>
      </c>
      <c r="U2" t="s">
        <v>18</v>
      </c>
    </row>
    <row r="3" spans="1:21" ht="15.75">
      <c r="A3" s="20" t="s">
        <v>19</v>
      </c>
      <c r="B3" s="30" t="s">
        <v>20</v>
      </c>
      <c r="C3">
        <v>2</v>
      </c>
      <c r="D3">
        <v>0.011607106708014637</v>
      </c>
      <c r="E3">
        <f aca="true" t="shared" si="9" ref="E3:E34">E2+$A$12</f>
        <v>20</v>
      </c>
      <c r="F3" s="18">
        <f t="shared" si="0"/>
        <v>2</v>
      </c>
      <c r="G3" s="18">
        <f aca="true" t="shared" si="10" ref="G3:G66">ROUND(SUM(C$2:C$101)*(D3/(SUM(D$2:D$101))),0)</f>
        <v>5</v>
      </c>
      <c r="H3" s="18">
        <f t="shared" si="1"/>
        <v>0.10256410256410256</v>
      </c>
      <c r="I3" s="4">
        <f>I2+1</f>
        <v>2</v>
      </c>
      <c r="J3" s="4">
        <f ca="1">IF($A$18=0,F3,IF($E3=$A$18,SUM(F3:OFFSET(F3,0,0,101-$I3,)),IF($E3&gt;$A$18,0,F3)))</f>
        <v>2</v>
      </c>
      <c r="K3" s="4">
        <f ca="1">IF($A$18=0,G3,IF($E3=$A$18,SUM(G3:OFFSET(G3,0,0,101-$I3,)),IF($E3&gt;$A$18,0,G3)))</f>
        <v>5</v>
      </c>
      <c r="L3" s="4">
        <f ca="1" t="shared" si="2"/>
        <v>2</v>
      </c>
      <c r="M3" s="4">
        <f ca="1" t="shared" si="3"/>
        <v>5</v>
      </c>
      <c r="N3" s="4">
        <f t="shared" si="4"/>
        <v>1</v>
      </c>
      <c r="O3" s="18">
        <f t="shared" si="5"/>
        <v>0</v>
      </c>
      <c r="P3" s="4">
        <f t="shared" si="6"/>
        <v>8.142133211955695</v>
      </c>
      <c r="Q3">
        <f t="shared" si="7"/>
        <v>1.8</v>
      </c>
      <c r="R3">
        <f t="shared" si="8"/>
        <v>1</v>
      </c>
      <c r="T3" s="17">
        <f>Q103</f>
        <v>16.596028154851684</v>
      </c>
      <c r="U3" s="8" t="s">
        <v>21</v>
      </c>
    </row>
    <row r="4" spans="1:26" ht="13.5" thickBot="1">
      <c r="A4" s="6" t="s">
        <v>22</v>
      </c>
      <c r="B4" s="26" t="s">
        <v>15</v>
      </c>
      <c r="C4">
        <v>17</v>
      </c>
      <c r="D4">
        <v>0.034385157215009884</v>
      </c>
      <c r="E4">
        <f t="shared" si="9"/>
        <v>30</v>
      </c>
      <c r="F4" s="18">
        <f t="shared" si="0"/>
        <v>17</v>
      </c>
      <c r="G4" s="18">
        <f t="shared" si="10"/>
        <v>13</v>
      </c>
      <c r="H4" s="18">
        <f t="shared" si="1"/>
        <v>1.3076923076923077</v>
      </c>
      <c r="I4" s="4">
        <f aca="true" t="shared" si="11" ref="I4:I19">I3+1</f>
        <v>3</v>
      </c>
      <c r="J4" s="4">
        <f ca="1">IF($A$18=0,F4,IF($E4=$A$18,SUM(F4:OFFSET(F4,0,0,101-$I4,)),IF($E4&gt;$A$18,0,F4)))</f>
        <v>17</v>
      </c>
      <c r="K4" s="4">
        <f ca="1">IF($A$18=0,G4,IF($E4=$A$18,SUM(G4:OFFSET(G4,0,0,101-$I4,)),IF($E4&gt;$A$18,0,G4)))</f>
        <v>13</v>
      </c>
      <c r="L4" s="4">
        <f ca="1" t="shared" si="2"/>
        <v>17</v>
      </c>
      <c r="M4" s="4">
        <f ca="1" t="shared" si="3"/>
        <v>13</v>
      </c>
      <c r="N4" s="4">
        <f t="shared" si="4"/>
        <v>1</v>
      </c>
      <c r="O4" s="18">
        <f t="shared" si="5"/>
        <v>0</v>
      </c>
      <c r="P4" s="4">
        <f t="shared" si="6"/>
        <v>38.829434076771335</v>
      </c>
      <c r="Q4">
        <f t="shared" si="7"/>
        <v>1.2307692307692308</v>
      </c>
      <c r="R4">
        <f t="shared" si="8"/>
        <v>1</v>
      </c>
      <c r="T4" s="16" t="s">
        <v>23</v>
      </c>
      <c r="U4" s="9"/>
      <c r="V4" s="9">
        <v>20</v>
      </c>
      <c r="W4" s="9">
        <v>10</v>
      </c>
      <c r="X4" s="9">
        <v>5</v>
      </c>
      <c r="Y4" s="9">
        <v>2.5</v>
      </c>
      <c r="Z4" s="9">
        <v>1</v>
      </c>
    </row>
    <row r="5" spans="1:26" ht="15.75">
      <c r="A5" s="5" t="s">
        <v>24</v>
      </c>
      <c r="B5" s="27">
        <f>T3</f>
        <v>16.596028154851684</v>
      </c>
      <c r="C5">
        <v>28</v>
      </c>
      <c r="D5">
        <v>0.08101203428188919</v>
      </c>
      <c r="E5">
        <f t="shared" si="9"/>
        <v>40</v>
      </c>
      <c r="F5" s="18">
        <f t="shared" si="0"/>
        <v>28</v>
      </c>
      <c r="G5" s="18">
        <f t="shared" si="10"/>
        <v>32</v>
      </c>
      <c r="H5" s="18">
        <f t="shared" si="1"/>
        <v>2.8717948717948714</v>
      </c>
      <c r="I5" s="4">
        <f t="shared" si="11"/>
        <v>4</v>
      </c>
      <c r="J5" s="4">
        <f ca="1">IF($A$18=0,F5,IF($E5=$A$18,SUM(F5:OFFSET(F5,0,0,101-$I5,)),IF($E5&gt;$A$18,0,F5)))</f>
        <v>28</v>
      </c>
      <c r="K5" s="4">
        <f ca="1">IF($A$18=0,G5,IF($E5=$A$18,SUM(G5:OFFSET(G5,0,0,101-$I5,)),IF($E5&gt;$A$18,0,G5)))</f>
        <v>32</v>
      </c>
      <c r="L5" s="4">
        <f ca="1" t="shared" si="2"/>
        <v>28</v>
      </c>
      <c r="M5" s="4">
        <f ca="1" t="shared" si="3"/>
        <v>32</v>
      </c>
      <c r="N5" s="4">
        <f t="shared" si="4"/>
        <v>1</v>
      </c>
      <c r="O5" s="18">
        <f t="shared" si="5"/>
        <v>0</v>
      </c>
      <c r="P5" s="4">
        <f t="shared" si="6"/>
        <v>28.277833409194336</v>
      </c>
      <c r="Q5">
        <f t="shared" si="7"/>
        <v>0.5</v>
      </c>
      <c r="R5">
        <f t="shared" si="8"/>
        <v>1</v>
      </c>
      <c r="T5" s="15">
        <f>IF(R106&gt;30,10*ROUND(R106/10,0),R106)</f>
        <v>6</v>
      </c>
      <c r="U5" s="10">
        <v>1</v>
      </c>
      <c r="V5" s="10">
        <v>1.64</v>
      </c>
      <c r="W5" s="10">
        <v>2.71</v>
      </c>
      <c r="X5" s="10">
        <v>3.84</v>
      </c>
      <c r="Y5" s="10">
        <v>5.02</v>
      </c>
      <c r="Z5" s="10">
        <v>6.63</v>
      </c>
    </row>
    <row r="6" spans="1:26" ht="12.75">
      <c r="A6" s="6" t="s">
        <v>25</v>
      </c>
      <c r="B6" s="26" t="s">
        <v>26</v>
      </c>
      <c r="C6">
        <v>63</v>
      </c>
      <c r="D6">
        <v>0.16748310551275164</v>
      </c>
      <c r="E6">
        <f t="shared" si="9"/>
        <v>50</v>
      </c>
      <c r="F6" s="18">
        <f t="shared" si="0"/>
        <v>63</v>
      </c>
      <c r="G6" s="18">
        <f t="shared" si="10"/>
        <v>65</v>
      </c>
      <c r="H6" s="18">
        <f t="shared" si="1"/>
        <v>8.076923076923077</v>
      </c>
      <c r="I6" s="4">
        <f t="shared" si="11"/>
        <v>5</v>
      </c>
      <c r="J6" s="4">
        <f ca="1">IF($A$18=0,F6,IF($E6=$A$18,SUM(F6:OFFSET(F6,0,0,101-$I6,)),IF($E6&gt;$A$18,0,F6)))</f>
        <v>63</v>
      </c>
      <c r="K6" s="4">
        <f ca="1">IF($A$18=0,G6,IF($E6=$A$18,SUM(G6:OFFSET(G6,0,0,101-$I6,)),IF($E6&gt;$A$18,0,G6)))</f>
        <v>65</v>
      </c>
      <c r="L6" s="4">
        <f ca="1" t="shared" si="2"/>
        <v>63</v>
      </c>
      <c r="M6" s="4">
        <f ca="1" t="shared" si="3"/>
        <v>65</v>
      </c>
      <c r="N6" s="4">
        <f t="shared" si="4"/>
        <v>1</v>
      </c>
      <c r="O6" s="18">
        <f t="shared" si="5"/>
        <v>0</v>
      </c>
      <c r="P6" s="4">
        <f t="shared" si="6"/>
        <v>15.660628129267163</v>
      </c>
      <c r="Q6">
        <f t="shared" si="7"/>
        <v>0.06153846153846154</v>
      </c>
      <c r="R6">
        <f t="shared" si="8"/>
        <v>1</v>
      </c>
      <c r="T6" s="16" t="s">
        <v>27</v>
      </c>
      <c r="U6" s="10">
        <v>2</v>
      </c>
      <c r="V6" s="10">
        <v>3.22</v>
      </c>
      <c r="W6" s="10">
        <v>4.61</v>
      </c>
      <c r="X6" s="10">
        <v>5.99</v>
      </c>
      <c r="Y6" s="10">
        <v>7.38</v>
      </c>
      <c r="Z6" s="10">
        <v>9.21</v>
      </c>
    </row>
    <row r="7" spans="1:26" ht="15.75">
      <c r="A7" s="6" t="s">
        <v>28</v>
      </c>
      <c r="B7" s="28">
        <f>T5</f>
        <v>6</v>
      </c>
      <c r="C7">
        <v>140</v>
      </c>
      <c r="D7">
        <v>0.2990963667360283</v>
      </c>
      <c r="E7">
        <f t="shared" si="9"/>
        <v>60</v>
      </c>
      <c r="F7" s="18">
        <f t="shared" si="0"/>
        <v>140</v>
      </c>
      <c r="G7" s="18">
        <f t="shared" si="10"/>
        <v>117</v>
      </c>
      <c r="H7" s="18">
        <f t="shared" si="1"/>
        <v>21.53846153846154</v>
      </c>
      <c r="I7" s="4">
        <f t="shared" si="11"/>
        <v>6</v>
      </c>
      <c r="J7" s="4">
        <f ca="1">IF($A$18=0,F7,IF($E7=$A$18,SUM(F7:OFFSET(F7,0,0,101-$I7,)),IF($E7&gt;$A$18,0,F7)))</f>
        <v>140</v>
      </c>
      <c r="K7" s="4">
        <f ca="1">IF($A$18=0,G7,IF($E7=$A$18,SUM(G7:OFFSET(G7,0,0,101-$I7,)),IF($E7&gt;$A$18,0,G7)))</f>
        <v>117</v>
      </c>
      <c r="L7" s="4">
        <f ca="1" t="shared" si="2"/>
        <v>140</v>
      </c>
      <c r="M7" s="4">
        <f ca="1" t="shared" si="3"/>
        <v>117</v>
      </c>
      <c r="N7" s="4">
        <f t="shared" si="4"/>
        <v>1</v>
      </c>
      <c r="O7" s="18">
        <f t="shared" si="5"/>
        <v>0</v>
      </c>
      <c r="P7" s="4">
        <f t="shared" si="6"/>
        <v>0.008496434531938215</v>
      </c>
      <c r="Q7">
        <f t="shared" si="7"/>
        <v>4.521367521367521</v>
      </c>
      <c r="R7">
        <f t="shared" si="8"/>
        <v>1</v>
      </c>
      <c r="T7" s="15">
        <f>MATCH(T5,U5:U41,0)-1</f>
        <v>5</v>
      </c>
      <c r="U7" s="10">
        <v>3</v>
      </c>
      <c r="V7" s="10">
        <v>4.64</v>
      </c>
      <c r="W7" s="10">
        <v>6.25</v>
      </c>
      <c r="X7" s="10">
        <v>7.81</v>
      </c>
      <c r="Y7" s="10">
        <v>9.35</v>
      </c>
      <c r="Z7" s="10">
        <v>11.34</v>
      </c>
    </row>
    <row r="8" spans="1:26" ht="15.75">
      <c r="A8" s="5">
        <v>0</v>
      </c>
      <c r="B8" s="26" t="s">
        <v>29</v>
      </c>
      <c r="C8">
        <v>112</v>
      </c>
      <c r="D8">
        <v>0.35945262599374594</v>
      </c>
      <c r="E8">
        <f t="shared" si="9"/>
        <v>70</v>
      </c>
      <c r="F8" s="18">
        <f t="shared" si="0"/>
        <v>112</v>
      </c>
      <c r="G8" s="18">
        <f t="shared" si="10"/>
        <v>140</v>
      </c>
      <c r="H8" s="18">
        <f t="shared" si="1"/>
        <v>20.102564102564102</v>
      </c>
      <c r="I8" s="4">
        <f t="shared" si="11"/>
        <v>7</v>
      </c>
      <c r="J8" s="4">
        <f ca="1">IF($A$18=0,F8,IF($E8=$A$18,SUM(F8:OFFSET(F8,0,0,101-$I8,)),IF($E8&gt;$A$18,0,F8)))</f>
        <v>112</v>
      </c>
      <c r="K8" s="4">
        <f ca="1">IF($A$18=0,G8,IF($E8=$A$18,SUM(G8:OFFSET(G8,0,0,101-$I8,)),IF($E8&gt;$A$18,0,G8)))</f>
        <v>140</v>
      </c>
      <c r="L8" s="4">
        <f ca="1" t="shared" si="2"/>
        <v>112</v>
      </c>
      <c r="M8" s="4">
        <f ca="1" t="shared" si="3"/>
        <v>140</v>
      </c>
      <c r="N8" s="4">
        <f t="shared" si="4"/>
        <v>1</v>
      </c>
      <c r="O8" s="18">
        <f t="shared" si="5"/>
        <v>0</v>
      </c>
      <c r="P8" s="4">
        <f t="shared" si="6"/>
        <v>29.608375056895802</v>
      </c>
      <c r="Q8">
        <f t="shared" si="7"/>
        <v>5.6</v>
      </c>
      <c r="R8">
        <f t="shared" si="8"/>
        <v>1</v>
      </c>
      <c r="T8" s="16" t="s">
        <v>30</v>
      </c>
      <c r="U8" s="10">
        <v>4</v>
      </c>
      <c r="V8" s="10">
        <v>5.99</v>
      </c>
      <c r="W8" s="10">
        <v>7.78</v>
      </c>
      <c r="X8" s="10">
        <v>9.49</v>
      </c>
      <c r="Y8" s="10">
        <v>11.14</v>
      </c>
      <c r="Z8" s="10">
        <v>13.28</v>
      </c>
    </row>
    <row r="9" spans="1:26" ht="16.5" thickBot="1">
      <c r="A9" s="6" t="s">
        <v>31</v>
      </c>
      <c r="B9" s="35" t="str">
        <f>T9</f>
        <v>1 to 5</v>
      </c>
      <c r="C9">
        <v>24</v>
      </c>
      <c r="D9">
        <v>0.04485508712704238</v>
      </c>
      <c r="E9">
        <f t="shared" si="9"/>
        <v>80</v>
      </c>
      <c r="F9" s="18">
        <f t="shared" si="0"/>
        <v>24</v>
      </c>
      <c r="G9" s="18">
        <f t="shared" si="10"/>
        <v>17</v>
      </c>
      <c r="H9" s="18">
        <f t="shared" si="1"/>
        <v>4.923076923076923</v>
      </c>
      <c r="I9" s="4">
        <f t="shared" si="11"/>
        <v>8</v>
      </c>
      <c r="J9" s="4">
        <f ca="1">IF($A$18=0,F9,IF($E9=$A$18,SUM(F9:OFFSET(F9,0,0,101-$I9,)),IF($E9&gt;$A$18,0,F9)))</f>
        <v>24</v>
      </c>
      <c r="K9" s="4">
        <f ca="1">IF($A$18=0,G9,IF($E9=$A$18,SUM(G9:OFFSET(G9,0,0,101-$I9,)),IF($E9&gt;$A$18,0,G9)))</f>
        <v>17</v>
      </c>
      <c r="L9" s="4">
        <f ca="1" t="shared" si="2"/>
        <v>24</v>
      </c>
      <c r="M9" s="4">
        <f ca="1" t="shared" si="3"/>
        <v>17</v>
      </c>
      <c r="N9" s="4">
        <f t="shared" si="4"/>
        <v>1</v>
      </c>
      <c r="O9" s="18">
        <f t="shared" si="5"/>
        <v>0</v>
      </c>
      <c r="P9" s="4">
        <f t="shared" si="6"/>
        <v>24.995539371870752</v>
      </c>
      <c r="Q9">
        <f t="shared" si="7"/>
        <v>2.8823529411764706</v>
      </c>
      <c r="R9">
        <f t="shared" si="8"/>
        <v>1</v>
      </c>
      <c r="T9" s="15" t="str">
        <f ca="1">IF(Q103&lt;OFFSET(U5,T7,1,),"&gt;20",IF(Q103&lt;OFFSET(U5,T7,2,),"10 to 20",IF(Q103&lt;OFFSET(U5,T7,3,),"5 to 10",IF(Q103&lt;OFFSET(U5,T7,4,),"2.5 to 5",IF(Q103&lt;OFFSET(U5,T7,5,),"1 to 5","&lt;1")))))</f>
        <v>1 to 5</v>
      </c>
      <c r="U9" s="10">
        <v>5</v>
      </c>
      <c r="V9" s="10">
        <v>7.29</v>
      </c>
      <c r="W9" s="10">
        <v>9.24</v>
      </c>
      <c r="X9" s="10">
        <v>11.07</v>
      </c>
      <c r="Y9" s="10">
        <v>12.83</v>
      </c>
      <c r="Z9" s="10">
        <v>15.09</v>
      </c>
    </row>
    <row r="10" spans="1:26" ht="16.5" thickTop="1">
      <c r="A10" s="5">
        <v>10</v>
      </c>
      <c r="B10" s="26" t="s">
        <v>32</v>
      </c>
      <c r="C10">
        <v>4</v>
      </c>
      <c r="D10">
        <v>0</v>
      </c>
      <c r="E10">
        <f t="shared" si="9"/>
        <v>90</v>
      </c>
      <c r="F10" s="18">
        <f t="shared" si="0"/>
        <v>4</v>
      </c>
      <c r="G10" s="18">
        <f t="shared" si="10"/>
        <v>0</v>
      </c>
      <c r="H10" s="18">
        <f t="shared" si="1"/>
        <v>0.9230769230769231</v>
      </c>
      <c r="I10" s="4">
        <f t="shared" si="11"/>
        <v>9</v>
      </c>
      <c r="J10" s="4">
        <f ca="1">IF($A$18=0,F10,IF($E10=$A$18,SUM(F10:OFFSET(F10,0,0,101-$I10,)),IF($E10&gt;$A$18,0,F10)))</f>
        <v>4</v>
      </c>
      <c r="K10" s="4">
        <f ca="1">IF($A$18=0,G10,IF($E10=$A$18,SUM(G10:OFFSET(G10,0,0,101-$I10,)),IF($E10&gt;$A$18,0,G10)))</f>
        <v>0</v>
      </c>
      <c r="L10" s="4">
        <f ca="1" t="shared" si="2"/>
        <v>4</v>
      </c>
      <c r="M10" s="4">
        <f ca="1" t="shared" si="3"/>
        <v>0</v>
      </c>
      <c r="N10" s="4">
        <f t="shared" si="4"/>
        <v>1</v>
      </c>
      <c r="O10" s="18">
        <f t="shared" si="5"/>
        <v>1</v>
      </c>
      <c r="P10" s="4">
        <f t="shared" si="6"/>
        <v>9.325686542254594</v>
      </c>
      <c r="Q10">
        <f t="shared" si="7"/>
        <v>0</v>
      </c>
      <c r="R10">
        <f t="shared" si="8"/>
        <v>0</v>
      </c>
      <c r="T10" s="16" t="s">
        <v>32</v>
      </c>
      <c r="U10" s="10">
        <v>6</v>
      </c>
      <c r="V10" s="10">
        <v>8.56</v>
      </c>
      <c r="W10" s="10">
        <v>10.64</v>
      </c>
      <c r="X10" s="10">
        <v>12.59</v>
      </c>
      <c r="Y10" s="10">
        <v>14.45</v>
      </c>
      <c r="Z10" s="10">
        <v>16.81</v>
      </c>
    </row>
    <row r="11" spans="1:26" ht="15.75">
      <c r="A11" s="6" t="s">
        <v>33</v>
      </c>
      <c r="B11" s="28">
        <f>T11</f>
        <v>8</v>
      </c>
      <c r="C11">
        <v>0</v>
      </c>
      <c r="E11">
        <f t="shared" si="9"/>
        <v>100</v>
      </c>
      <c r="F11" s="18">
        <f t="shared" si="0"/>
        <v>0</v>
      </c>
      <c r="G11" s="18">
        <f t="shared" si="10"/>
        <v>0</v>
      </c>
      <c r="H11" s="18">
        <f t="shared" si="1"/>
        <v>0</v>
      </c>
      <c r="I11" s="4">
        <f t="shared" si="11"/>
        <v>10</v>
      </c>
      <c r="J11" s="4">
        <f ca="1">IF($A$18=0,F11,IF($E11=$A$18,SUM(F11:OFFSET(F11,0,0,101-$I11,)),IF($E11&gt;$A$18,0,F11)))</f>
        <v>0</v>
      </c>
      <c r="K11" s="4">
        <f ca="1">IF($A$18=0,G11,IF($E11=$A$18,SUM(G11:OFFSET(G11,0,0,101-$I11,)),IF($E11&gt;$A$18,0,G11)))</f>
        <v>0</v>
      </c>
      <c r="L11" s="4">
        <f ca="1" t="shared" si="2"/>
        <v>0</v>
      </c>
      <c r="M11" s="4">
        <f ca="1" t="shared" si="3"/>
        <v>0</v>
      </c>
      <c r="N11" s="4">
        <f t="shared" si="4"/>
        <v>0</v>
      </c>
      <c r="O11" s="18">
        <f t="shared" si="5"/>
        <v>0</v>
      </c>
      <c r="P11" s="4">
        <f t="shared" si="6"/>
        <v>0</v>
      </c>
      <c r="Q11">
        <f t="shared" si="7"/>
        <v>0</v>
      </c>
      <c r="R11">
        <f t="shared" si="8"/>
        <v>0</v>
      </c>
      <c r="T11" s="17">
        <f>N103</f>
        <v>8</v>
      </c>
      <c r="U11" s="10">
        <v>7</v>
      </c>
      <c r="V11" s="11">
        <v>9.8</v>
      </c>
      <c r="W11" s="10">
        <v>12.02</v>
      </c>
      <c r="X11" s="10">
        <v>14.07</v>
      </c>
      <c r="Y11" s="10">
        <v>16.01</v>
      </c>
      <c r="Z11" s="10">
        <v>18.48</v>
      </c>
    </row>
    <row r="12" spans="1:26" ht="15.75">
      <c r="A12" s="5">
        <v>10</v>
      </c>
      <c r="B12" s="26" t="s">
        <v>34</v>
      </c>
      <c r="C12">
        <f>'[1]GALOPE'!$BP27</f>
        <v>0</v>
      </c>
      <c r="E12">
        <f t="shared" si="9"/>
        <v>110</v>
      </c>
      <c r="F12" s="18">
        <f t="shared" si="0"/>
        <v>0</v>
      </c>
      <c r="G12" s="18">
        <f t="shared" si="10"/>
        <v>0</v>
      </c>
      <c r="H12" s="18">
        <f t="shared" si="1"/>
        <v>0</v>
      </c>
      <c r="I12" s="4">
        <f t="shared" si="11"/>
        <v>11</v>
      </c>
      <c r="J12" s="4">
        <f ca="1">IF($A$18=0,F12,IF($E12=$A$18,SUM(F12:OFFSET(F12,0,0,101-$I12,)),IF($E12&gt;$A$18,0,F12)))</f>
        <v>0</v>
      </c>
      <c r="K12" s="4">
        <f ca="1">IF($A$18=0,G12,IF($E12=$A$18,SUM(G12:OFFSET(G12,0,0,101-$I12,)),IF($E12&gt;$A$18,0,G12)))</f>
        <v>0</v>
      </c>
      <c r="L12" s="4">
        <f ca="1" t="shared" si="2"/>
        <v>0</v>
      </c>
      <c r="M12" s="4">
        <f ca="1" t="shared" si="3"/>
        <v>0</v>
      </c>
      <c r="N12" s="4">
        <f t="shared" si="4"/>
        <v>0</v>
      </c>
      <c r="O12" s="18">
        <f t="shared" si="5"/>
        <v>0</v>
      </c>
      <c r="P12" s="4">
        <f t="shared" si="6"/>
        <v>0</v>
      </c>
      <c r="Q12">
        <f t="shared" si="7"/>
        <v>0</v>
      </c>
      <c r="R12">
        <f t="shared" si="8"/>
        <v>0</v>
      </c>
      <c r="T12" s="16" t="s">
        <v>34</v>
      </c>
      <c r="U12" s="10">
        <v>8</v>
      </c>
      <c r="V12" s="10">
        <v>11.03</v>
      </c>
      <c r="W12" s="10">
        <v>13.36</v>
      </c>
      <c r="X12" s="10">
        <v>15.51</v>
      </c>
      <c r="Y12" s="10">
        <v>17.53</v>
      </c>
      <c r="Z12" s="10">
        <v>20.09</v>
      </c>
    </row>
    <row r="13" spans="1:26" ht="15.75">
      <c r="A13" s="6" t="s">
        <v>35</v>
      </c>
      <c r="B13" s="27">
        <f>T13</f>
        <v>59.84615384615384</v>
      </c>
      <c r="C13">
        <f>'[1]GALOPE'!$BP28</f>
        <v>0</v>
      </c>
      <c r="E13">
        <f t="shared" si="9"/>
        <v>120</v>
      </c>
      <c r="F13" s="18">
        <f t="shared" si="0"/>
        <v>0</v>
      </c>
      <c r="G13" s="18">
        <f t="shared" si="10"/>
        <v>0</v>
      </c>
      <c r="H13" s="18">
        <f t="shared" si="1"/>
        <v>0</v>
      </c>
      <c r="I13" s="4">
        <f t="shared" si="11"/>
        <v>12</v>
      </c>
      <c r="J13" s="4">
        <f ca="1">IF($A$18=0,F13,IF($E13=$A$18,SUM(F13:OFFSET(F13,0,0,101-$I13,)),IF($E13&gt;$A$18,0,F13)))</f>
        <v>0</v>
      </c>
      <c r="K13" s="4">
        <f ca="1">IF($A$18=0,G13,IF($E13=$A$18,SUM(G13:OFFSET(G13,0,0,101-$I13,)),IF($E13&gt;$A$18,0,G13)))</f>
        <v>0</v>
      </c>
      <c r="L13" s="4">
        <f ca="1" t="shared" si="2"/>
        <v>0</v>
      </c>
      <c r="M13" s="4">
        <f ca="1" t="shared" si="3"/>
        <v>0</v>
      </c>
      <c r="N13" s="4">
        <f t="shared" si="4"/>
        <v>0</v>
      </c>
      <c r="O13" s="18">
        <f t="shared" si="5"/>
        <v>0</v>
      </c>
      <c r="P13" s="4">
        <f t="shared" si="6"/>
        <v>0</v>
      </c>
      <c r="Q13">
        <f t="shared" si="7"/>
        <v>0</v>
      </c>
      <c r="R13">
        <f t="shared" si="8"/>
        <v>0</v>
      </c>
      <c r="T13" s="17">
        <f>H103</f>
        <v>59.84615384615384</v>
      </c>
      <c r="U13" s="10">
        <v>9</v>
      </c>
      <c r="V13" s="10">
        <v>12.24</v>
      </c>
      <c r="W13" s="10">
        <v>14.68</v>
      </c>
      <c r="X13" s="10">
        <v>16.92</v>
      </c>
      <c r="Y13" s="10">
        <v>19.02</v>
      </c>
      <c r="Z13" s="10">
        <v>21.67</v>
      </c>
    </row>
    <row r="14" spans="1:26" ht="12.75">
      <c r="A14" s="6" t="s">
        <v>36</v>
      </c>
      <c r="B14" s="26" t="s">
        <v>37</v>
      </c>
      <c r="C14">
        <f>'[1]GALOPE'!$BP29</f>
        <v>0</v>
      </c>
      <c r="E14">
        <f t="shared" si="9"/>
        <v>130</v>
      </c>
      <c r="F14" s="18">
        <f t="shared" si="0"/>
        <v>0</v>
      </c>
      <c r="G14" s="18">
        <f t="shared" si="10"/>
        <v>0</v>
      </c>
      <c r="H14" s="18">
        <f t="shared" si="1"/>
        <v>0</v>
      </c>
      <c r="I14" s="4">
        <f t="shared" si="11"/>
        <v>13</v>
      </c>
      <c r="J14" s="4">
        <f ca="1">IF($A$18=0,F14,IF($E14=$A$18,SUM(F14:OFFSET(F14,0,0,101-$I14,)),IF($E14&gt;$A$18,0,F14)))</f>
        <v>0</v>
      </c>
      <c r="K14" s="4">
        <f ca="1">IF($A$18=0,G14,IF($E14=$A$18,SUM(G14:OFFSET(G14,0,0,101-$I14,)),IF($E14&gt;$A$18,0,G14)))</f>
        <v>0</v>
      </c>
      <c r="L14" s="4">
        <f ca="1" t="shared" si="2"/>
        <v>0</v>
      </c>
      <c r="M14" s="4">
        <f ca="1" t="shared" si="3"/>
        <v>0</v>
      </c>
      <c r="N14" s="4">
        <f t="shared" si="4"/>
        <v>0</v>
      </c>
      <c r="O14" s="18">
        <f t="shared" si="5"/>
        <v>0</v>
      </c>
      <c r="P14" s="4">
        <f t="shared" si="6"/>
        <v>0</v>
      </c>
      <c r="Q14">
        <f t="shared" si="7"/>
        <v>0</v>
      </c>
      <c r="R14">
        <f t="shared" si="8"/>
        <v>0</v>
      </c>
      <c r="T14" s="16" t="s">
        <v>37</v>
      </c>
      <c r="U14" s="10">
        <v>10</v>
      </c>
      <c r="V14" s="10">
        <v>13.44</v>
      </c>
      <c r="W14" s="10">
        <v>15.99</v>
      </c>
      <c r="X14" s="10">
        <v>18.31</v>
      </c>
      <c r="Y14" s="10">
        <v>20.48</v>
      </c>
      <c r="Z14" s="10">
        <v>23.21</v>
      </c>
    </row>
    <row r="15" spans="1:26" ht="15.75">
      <c r="A15" s="5">
        <v>0</v>
      </c>
      <c r="B15" s="27">
        <f>T15</f>
        <v>19.356015779092704</v>
      </c>
      <c r="C15">
        <f>'[1]GALOPE'!$BP30</f>
        <v>0</v>
      </c>
      <c r="E15">
        <f t="shared" si="9"/>
        <v>140</v>
      </c>
      <c r="F15" s="18">
        <f t="shared" si="0"/>
        <v>0</v>
      </c>
      <c r="G15" s="18">
        <f t="shared" si="10"/>
        <v>0</v>
      </c>
      <c r="H15" s="18">
        <f t="shared" si="1"/>
        <v>0</v>
      </c>
      <c r="I15" s="4">
        <f t="shared" si="11"/>
        <v>14</v>
      </c>
      <c r="J15" s="4">
        <f ca="1">IF($A$18=0,F15,IF($E15=$A$18,SUM(F15:OFFSET(F15,0,0,101-$I15,)),IF($E15&gt;$A$18,0,F15)))</f>
        <v>0</v>
      </c>
      <c r="K15" s="4">
        <f ca="1">IF($A$18=0,G15,IF($E15=$A$18,SUM(G15:OFFSET(G15,0,0,101-$I15,)),IF($E15&gt;$A$18,0,G15)))</f>
        <v>0</v>
      </c>
      <c r="L15" s="4">
        <f ca="1" t="shared" si="2"/>
        <v>0</v>
      </c>
      <c r="M15" s="4">
        <f ca="1" t="shared" si="3"/>
        <v>0</v>
      </c>
      <c r="N15" s="4">
        <f t="shared" si="4"/>
        <v>0</v>
      </c>
      <c r="O15" s="18">
        <f t="shared" si="5"/>
        <v>0</v>
      </c>
      <c r="P15" s="4">
        <f t="shared" si="6"/>
        <v>0</v>
      </c>
      <c r="Q15">
        <f t="shared" si="7"/>
        <v>0</v>
      </c>
      <c r="R15">
        <f t="shared" si="8"/>
        <v>0</v>
      </c>
      <c r="T15" s="24">
        <f>P103/T11</f>
        <v>19.356015779092704</v>
      </c>
      <c r="U15" s="10">
        <v>11</v>
      </c>
      <c r="V15" s="10">
        <v>14.63</v>
      </c>
      <c r="W15" s="10">
        <v>17.28</v>
      </c>
      <c r="X15" s="10">
        <v>19.68</v>
      </c>
      <c r="Y15" s="10">
        <v>21.92</v>
      </c>
      <c r="Z15" s="10">
        <v>24.72</v>
      </c>
    </row>
    <row r="16" spans="1:26" ht="12.75">
      <c r="A16" s="6" t="s">
        <v>38</v>
      </c>
      <c r="B16" s="26" t="s">
        <v>39</v>
      </c>
      <c r="C16"/>
      <c r="E16">
        <f t="shared" si="9"/>
        <v>150</v>
      </c>
      <c r="F16" s="18">
        <f t="shared" si="0"/>
        <v>0</v>
      </c>
      <c r="G16" s="18">
        <f t="shared" si="10"/>
        <v>0</v>
      </c>
      <c r="H16" s="18">
        <f t="shared" si="1"/>
        <v>0</v>
      </c>
      <c r="I16" s="4">
        <f t="shared" si="11"/>
        <v>15</v>
      </c>
      <c r="J16" s="4">
        <f ca="1">IF($A$18=0,F16,IF($E16=$A$18,SUM(F16:OFFSET(F16,0,0,101-$I16,)),IF($E16&gt;$A$18,0,F16)))</f>
        <v>0</v>
      </c>
      <c r="K16" s="4">
        <f ca="1">IF($A$18=0,G16,IF($E16=$A$18,SUM(G16:OFFSET(G16,0,0,101-$I16,)),IF($E16&gt;$A$18,0,G16)))</f>
        <v>0</v>
      </c>
      <c r="L16" s="4">
        <f ca="1" t="shared" si="2"/>
        <v>0</v>
      </c>
      <c r="M16" s="4">
        <f ca="1" t="shared" si="3"/>
        <v>0</v>
      </c>
      <c r="N16" s="4">
        <f t="shared" si="4"/>
        <v>0</v>
      </c>
      <c r="O16" s="18">
        <f t="shared" si="5"/>
        <v>0</v>
      </c>
      <c r="P16" s="4">
        <f t="shared" si="6"/>
        <v>0</v>
      </c>
      <c r="Q16">
        <f t="shared" si="7"/>
        <v>0</v>
      </c>
      <c r="R16">
        <f t="shared" si="8"/>
        <v>0</v>
      </c>
      <c r="T16" s="16" t="s">
        <v>39</v>
      </c>
      <c r="U16" s="10">
        <v>12</v>
      </c>
      <c r="V16" s="10">
        <v>15.81</v>
      </c>
      <c r="W16" s="10">
        <v>18.55</v>
      </c>
      <c r="X16" s="10">
        <v>21.03</v>
      </c>
      <c r="Y16" s="10">
        <v>13.34</v>
      </c>
      <c r="Z16" s="10">
        <v>26.22</v>
      </c>
    </row>
    <row r="17" spans="1:26" ht="16.5" thickBot="1">
      <c r="A17" s="6" t="s">
        <v>36</v>
      </c>
      <c r="B17" s="36">
        <f>T17</f>
        <v>4.399547224328057</v>
      </c>
      <c r="C17"/>
      <c r="E17">
        <f t="shared" si="9"/>
        <v>160</v>
      </c>
      <c r="F17" s="18">
        <f t="shared" si="0"/>
        <v>0</v>
      </c>
      <c r="G17" s="18">
        <f t="shared" si="10"/>
        <v>0</v>
      </c>
      <c r="H17" s="18">
        <f t="shared" si="1"/>
        <v>0</v>
      </c>
      <c r="I17" s="4">
        <f t="shared" si="11"/>
        <v>16</v>
      </c>
      <c r="J17" s="4">
        <f ca="1">IF($A$18=0,F17,IF($E17=$A$18,SUM(F17:OFFSET(F17,0,0,101-$I17,)),IF($E17&gt;$A$18,0,F17)))</f>
        <v>0</v>
      </c>
      <c r="K17" s="4">
        <f ca="1">IF($A$18=0,G17,IF($E17=$A$18,SUM(G17:OFFSET(G17,0,0,101-$I17,)),IF($E17&gt;$A$18,0,G17)))</f>
        <v>0</v>
      </c>
      <c r="L17" s="4">
        <f ca="1" t="shared" si="2"/>
        <v>0</v>
      </c>
      <c r="M17" s="4">
        <f ca="1" t="shared" si="3"/>
        <v>0</v>
      </c>
      <c r="N17" s="4">
        <f t="shared" si="4"/>
        <v>0</v>
      </c>
      <c r="O17" s="18">
        <f t="shared" si="5"/>
        <v>0</v>
      </c>
      <c r="P17" s="4">
        <f t="shared" si="6"/>
        <v>0</v>
      </c>
      <c r="Q17">
        <f t="shared" si="7"/>
        <v>0</v>
      </c>
      <c r="R17">
        <f t="shared" si="8"/>
        <v>0</v>
      </c>
      <c r="T17" s="24">
        <f>T15^0.5</f>
        <v>4.399547224328057</v>
      </c>
      <c r="U17" s="10">
        <v>13</v>
      </c>
      <c r="V17" s="10">
        <v>16.98</v>
      </c>
      <c r="W17" s="10">
        <v>19.81</v>
      </c>
      <c r="X17" s="10">
        <v>22.36</v>
      </c>
      <c r="Y17" s="10">
        <v>24.74</v>
      </c>
      <c r="Z17" s="10">
        <v>27.69</v>
      </c>
    </row>
    <row r="18" spans="1:26" ht="16.5" thickBot="1">
      <c r="A18" s="5">
        <v>0</v>
      </c>
      <c r="C18"/>
      <c r="E18">
        <f t="shared" si="9"/>
        <v>170</v>
      </c>
      <c r="F18" s="18">
        <f t="shared" si="0"/>
        <v>0</v>
      </c>
      <c r="G18" s="18">
        <f t="shared" si="10"/>
        <v>0</v>
      </c>
      <c r="H18" s="18">
        <f t="shared" si="1"/>
        <v>0</v>
      </c>
      <c r="I18" s="4">
        <f t="shared" si="11"/>
        <v>17</v>
      </c>
      <c r="J18" s="4">
        <f ca="1">IF($A$18=0,F18,IF($E18=$A$18,SUM(F18:OFFSET(F18,0,0,101-$I18,)),IF($E18&gt;$A$18,0,F18)))</f>
        <v>0</v>
      </c>
      <c r="K18" s="4">
        <f ca="1">IF($A$18=0,G18,IF($E18=$A$18,SUM(G18:OFFSET(G18,0,0,101-$I18,)),IF($E18&gt;$A$18,0,G18)))</f>
        <v>0</v>
      </c>
      <c r="L18" s="4">
        <f ca="1" t="shared" si="2"/>
        <v>0</v>
      </c>
      <c r="M18" s="4">
        <f ca="1" t="shared" si="3"/>
        <v>0</v>
      </c>
      <c r="N18" s="4">
        <f t="shared" si="4"/>
        <v>0</v>
      </c>
      <c r="O18" s="18">
        <f t="shared" si="5"/>
        <v>0</v>
      </c>
      <c r="P18" s="4">
        <f t="shared" si="6"/>
        <v>0</v>
      </c>
      <c r="Q18">
        <f t="shared" si="7"/>
        <v>0</v>
      </c>
      <c r="R18">
        <f aca="true" t="shared" si="12" ref="R18:R33">IF(Q18&gt;0,1,0)</f>
        <v>0</v>
      </c>
      <c r="U18" s="10">
        <v>14</v>
      </c>
      <c r="V18" s="10">
        <v>18.15</v>
      </c>
      <c r="W18" s="10">
        <v>21.06</v>
      </c>
      <c r="X18" s="10">
        <v>23.68</v>
      </c>
      <c r="Y18" s="10">
        <v>26.12</v>
      </c>
      <c r="Z18" s="10">
        <v>29.14</v>
      </c>
    </row>
    <row r="19" spans="1:26" ht="15.75">
      <c r="A19" s="29" t="s">
        <v>40</v>
      </c>
      <c r="C19"/>
      <c r="E19">
        <f t="shared" si="9"/>
        <v>180</v>
      </c>
      <c r="F19" s="18">
        <f t="shared" si="0"/>
        <v>0</v>
      </c>
      <c r="G19" s="18">
        <f t="shared" si="10"/>
        <v>0</v>
      </c>
      <c r="H19" s="18">
        <f t="shared" si="1"/>
        <v>0</v>
      </c>
      <c r="I19" s="4">
        <f t="shared" si="11"/>
        <v>18</v>
      </c>
      <c r="J19" s="4">
        <f ca="1">IF($A$18=0,F19,IF($E19=$A$18,SUM(F19:OFFSET(F19,0,0,101-$I19,)),IF($E19&gt;$A$18,0,F19)))</f>
        <v>0</v>
      </c>
      <c r="K19" s="4">
        <f ca="1">IF($A$18=0,G19,IF($E19=$A$18,SUM(G19:OFFSET(G19,0,0,101-$I19,)),IF($E19&gt;$A$18,0,G19)))</f>
        <v>0</v>
      </c>
      <c r="L19" s="4">
        <f ca="1" t="shared" si="2"/>
        <v>0</v>
      </c>
      <c r="M19" s="4">
        <f ca="1" t="shared" si="3"/>
        <v>0</v>
      </c>
      <c r="N19" s="4">
        <f t="shared" si="4"/>
        <v>0</v>
      </c>
      <c r="O19" s="18">
        <f t="shared" si="5"/>
        <v>0</v>
      </c>
      <c r="P19" s="4">
        <f t="shared" si="6"/>
        <v>0</v>
      </c>
      <c r="Q19">
        <f t="shared" si="7"/>
        <v>0</v>
      </c>
      <c r="R19">
        <f t="shared" si="12"/>
        <v>0</v>
      </c>
      <c r="U19" s="10">
        <v>15</v>
      </c>
      <c r="V19" s="10">
        <v>19.31</v>
      </c>
      <c r="W19" s="10">
        <v>22.31</v>
      </c>
      <c r="X19" s="11">
        <v>25</v>
      </c>
      <c r="Y19" s="10">
        <v>27.49</v>
      </c>
      <c r="Z19" s="10">
        <v>30.58</v>
      </c>
    </row>
    <row r="20" spans="1:26" ht="12.75">
      <c r="A20" s="33" t="s">
        <v>41</v>
      </c>
      <c r="C20"/>
      <c r="E20">
        <f t="shared" si="9"/>
        <v>190</v>
      </c>
      <c r="F20" s="18">
        <f t="shared" si="0"/>
        <v>0</v>
      </c>
      <c r="G20" s="18">
        <f t="shared" si="10"/>
        <v>0</v>
      </c>
      <c r="H20" s="18">
        <f t="shared" si="1"/>
        <v>0</v>
      </c>
      <c r="I20" s="4">
        <f aca="true" t="shared" si="13" ref="I20:I35">I19+1</f>
        <v>19</v>
      </c>
      <c r="J20" s="4">
        <f ca="1">IF($A$18=0,F20,IF($E20=$A$18,SUM(F20:OFFSET(F20,0,0,101-$I20,)),IF($E20&gt;$A$18,0,F20)))</f>
        <v>0</v>
      </c>
      <c r="K20" s="4">
        <f ca="1">IF($A$18=0,G20,IF($E20=$A$18,SUM(G20:OFFSET(G20,0,0,101-$I20,)),IF($E20&gt;$A$18,0,G20)))</f>
        <v>0</v>
      </c>
      <c r="L20" s="4">
        <f ca="1" t="shared" si="2"/>
        <v>0</v>
      </c>
      <c r="M20" s="4">
        <f ca="1" t="shared" si="3"/>
        <v>0</v>
      </c>
      <c r="N20" s="4">
        <f t="shared" si="4"/>
        <v>0</v>
      </c>
      <c r="O20" s="18">
        <f t="shared" si="5"/>
        <v>0</v>
      </c>
      <c r="P20" s="4">
        <f t="shared" si="6"/>
        <v>0</v>
      </c>
      <c r="Q20">
        <f t="shared" si="7"/>
        <v>0</v>
      </c>
      <c r="R20">
        <f t="shared" si="12"/>
        <v>0</v>
      </c>
      <c r="U20" s="10">
        <v>16</v>
      </c>
      <c r="V20" s="10">
        <v>20.47</v>
      </c>
      <c r="W20" s="10">
        <v>23.54</v>
      </c>
      <c r="X20" s="11">
        <v>26.3</v>
      </c>
      <c r="Y20" s="10">
        <v>28.85</v>
      </c>
      <c r="Z20" s="11">
        <v>32</v>
      </c>
    </row>
    <row r="21" spans="1:26" ht="12.75">
      <c r="A21" s="25" t="str">
        <f>IF(T11&gt;9,"Yes","No; need more classes")</f>
        <v>No; need more classes</v>
      </c>
      <c r="C21"/>
      <c r="E21">
        <f t="shared" si="9"/>
        <v>200</v>
      </c>
      <c r="F21" s="18">
        <f t="shared" si="0"/>
        <v>0</v>
      </c>
      <c r="G21" s="18">
        <f t="shared" si="10"/>
        <v>0</v>
      </c>
      <c r="H21" s="18">
        <f t="shared" si="1"/>
        <v>0</v>
      </c>
      <c r="I21" s="4">
        <f t="shared" si="13"/>
        <v>20</v>
      </c>
      <c r="J21" s="4">
        <f ca="1">IF($A$18=0,F21,IF($E21=$A$18,SUM(F21:OFFSET(F21,0,0,101-$I21,)),IF($E21&gt;$A$18,0,F21)))</f>
        <v>0</v>
      </c>
      <c r="K21" s="4">
        <f ca="1">IF($A$18=0,G21,IF($E21=$A$18,SUM(G21:OFFSET(G21,0,0,101-$I21,)),IF($E21&gt;$A$18,0,G21)))</f>
        <v>0</v>
      </c>
      <c r="L21" s="4">
        <f ca="1" t="shared" si="2"/>
        <v>0</v>
      </c>
      <c r="M21" s="4">
        <f ca="1" t="shared" si="3"/>
        <v>0</v>
      </c>
      <c r="N21" s="4">
        <f t="shared" si="4"/>
        <v>0</v>
      </c>
      <c r="O21" s="18">
        <f t="shared" si="5"/>
        <v>0</v>
      </c>
      <c r="P21" s="4">
        <f t="shared" si="6"/>
        <v>0</v>
      </c>
      <c r="Q21">
        <f t="shared" si="7"/>
        <v>0</v>
      </c>
      <c r="R21">
        <f t="shared" si="12"/>
        <v>0</v>
      </c>
      <c r="U21" s="10">
        <v>17</v>
      </c>
      <c r="V21" s="10">
        <v>21.61</v>
      </c>
      <c r="W21" s="10">
        <v>24.77</v>
      </c>
      <c r="X21" s="10">
        <v>27.59</v>
      </c>
      <c r="Y21" s="10">
        <v>30.19</v>
      </c>
      <c r="Z21" s="10">
        <v>33.41</v>
      </c>
    </row>
    <row r="22" spans="1:26" ht="12.75">
      <c r="A22" s="34" t="s">
        <v>42</v>
      </c>
      <c r="C22"/>
      <c r="E22">
        <f t="shared" si="9"/>
        <v>210</v>
      </c>
      <c r="F22" s="18">
        <f t="shared" si="0"/>
        <v>0</v>
      </c>
      <c r="G22" s="18">
        <f t="shared" si="10"/>
        <v>0</v>
      </c>
      <c r="H22" s="18">
        <f t="shared" si="1"/>
        <v>0</v>
      </c>
      <c r="I22" s="4">
        <f t="shared" si="13"/>
        <v>21</v>
      </c>
      <c r="J22" s="4">
        <f ca="1">IF($A$18=0,F22,IF($E22=$A$18,SUM(F22:OFFSET(F22,0,0,101-$I22,)),IF($E22&gt;$A$18,0,F22)))</f>
        <v>0</v>
      </c>
      <c r="K22" s="4">
        <f ca="1">IF($A$18=0,G22,IF($E22=$A$18,SUM(G22:OFFSET(G22,0,0,101-$I22,)),IF($E22&gt;$A$18,0,G22)))</f>
        <v>0</v>
      </c>
      <c r="L22" s="4">
        <f ca="1" t="shared" si="2"/>
        <v>0</v>
      </c>
      <c r="M22" s="4">
        <f ca="1" t="shared" si="3"/>
        <v>0</v>
      </c>
      <c r="N22" s="4">
        <f t="shared" si="4"/>
        <v>0</v>
      </c>
      <c r="O22" s="18">
        <f t="shared" si="5"/>
        <v>0</v>
      </c>
      <c r="P22" s="4">
        <f t="shared" si="6"/>
        <v>0</v>
      </c>
      <c r="Q22">
        <f t="shared" si="7"/>
        <v>0</v>
      </c>
      <c r="R22">
        <f t="shared" si="12"/>
        <v>0</v>
      </c>
      <c r="U22" s="10">
        <v>18</v>
      </c>
      <c r="V22" s="10">
        <v>22.76</v>
      </c>
      <c r="W22" s="10">
        <v>25.99</v>
      </c>
      <c r="X22" s="10">
        <v>28.87</v>
      </c>
      <c r="Y22" s="10">
        <v>31.53</v>
      </c>
      <c r="Z22" s="10">
        <v>34.81</v>
      </c>
    </row>
    <row r="23" spans="1:26" ht="12.75">
      <c r="A23" s="31">
        <f>IF(T11&gt;9,0,10-T11)</f>
        <v>2</v>
      </c>
      <c r="C23"/>
      <c r="E23">
        <f t="shared" si="9"/>
        <v>220</v>
      </c>
      <c r="F23" s="18">
        <f t="shared" si="0"/>
        <v>0</v>
      </c>
      <c r="G23" s="18">
        <f t="shared" si="10"/>
        <v>0</v>
      </c>
      <c r="H23" s="18">
        <f t="shared" si="1"/>
        <v>0</v>
      </c>
      <c r="I23" s="4">
        <f t="shared" si="13"/>
        <v>22</v>
      </c>
      <c r="J23" s="4">
        <f ca="1">IF($A$18=0,F23,IF($E23=$A$18,SUM(F23:OFFSET(F23,0,0,101-$I23,)),IF($E23&gt;$A$18,0,F23)))</f>
        <v>0</v>
      </c>
      <c r="K23" s="4">
        <f ca="1">IF($A$18=0,G23,IF($E23=$A$18,SUM(G23:OFFSET(G23,0,0,101-$I23,)),IF($E23&gt;$A$18,0,G23)))</f>
        <v>0</v>
      </c>
      <c r="L23" s="4">
        <f ca="1" t="shared" si="2"/>
        <v>0</v>
      </c>
      <c r="M23" s="4">
        <f ca="1" t="shared" si="3"/>
        <v>0</v>
      </c>
      <c r="N23" s="4">
        <f t="shared" si="4"/>
        <v>0</v>
      </c>
      <c r="O23" s="18">
        <f t="shared" si="5"/>
        <v>0</v>
      </c>
      <c r="P23" s="4">
        <f t="shared" si="6"/>
        <v>0</v>
      </c>
      <c r="Q23">
        <f t="shared" si="7"/>
        <v>0</v>
      </c>
      <c r="R23">
        <f t="shared" si="12"/>
        <v>0</v>
      </c>
      <c r="U23" s="10">
        <v>19</v>
      </c>
      <c r="V23" s="11">
        <v>23.9</v>
      </c>
      <c r="W23" s="11">
        <v>27.2</v>
      </c>
      <c r="X23" s="10">
        <v>30.14</v>
      </c>
      <c r="Y23" s="10">
        <v>32.85</v>
      </c>
      <c r="Z23" s="10">
        <v>36.19</v>
      </c>
    </row>
    <row r="24" spans="1:26" ht="12.75">
      <c r="A24" s="33" t="s">
        <v>43</v>
      </c>
      <c r="C24"/>
      <c r="E24">
        <f t="shared" si="9"/>
        <v>230</v>
      </c>
      <c r="F24" s="18">
        <f t="shared" si="0"/>
        <v>0</v>
      </c>
      <c r="G24" s="18">
        <f t="shared" si="10"/>
        <v>0</v>
      </c>
      <c r="H24" s="18">
        <f t="shared" si="1"/>
        <v>0</v>
      </c>
      <c r="I24" s="4">
        <f t="shared" si="13"/>
        <v>23</v>
      </c>
      <c r="J24" s="4">
        <f ca="1">IF($A$18=0,F24,IF($E24=$A$18,SUM(F24:OFFSET(F24,0,0,101-$I24,)),IF($E24&gt;$A$18,0,F24)))</f>
        <v>0</v>
      </c>
      <c r="K24" s="4">
        <f ca="1">IF($A$18=0,G24,IF($E24=$A$18,SUM(G24:OFFSET(G24,0,0,101-$I24,)),IF($E24&gt;$A$18,0,G24)))</f>
        <v>0</v>
      </c>
      <c r="L24" s="4">
        <f ca="1" t="shared" si="2"/>
        <v>0</v>
      </c>
      <c r="M24" s="4">
        <f ca="1" t="shared" si="3"/>
        <v>0</v>
      </c>
      <c r="N24" s="4">
        <f t="shared" si="4"/>
        <v>0</v>
      </c>
      <c r="O24" s="18">
        <f t="shared" si="5"/>
        <v>0</v>
      </c>
      <c r="P24" s="4">
        <f t="shared" si="6"/>
        <v>0</v>
      </c>
      <c r="Q24">
        <f t="shared" si="7"/>
        <v>0</v>
      </c>
      <c r="R24">
        <f t="shared" si="12"/>
        <v>0</v>
      </c>
      <c r="U24" s="10">
        <v>20</v>
      </c>
      <c r="V24" s="10">
        <v>25.04</v>
      </c>
      <c r="W24" s="10">
        <v>28.41</v>
      </c>
      <c r="X24" s="10">
        <v>31.41</v>
      </c>
      <c r="Y24" s="10">
        <v>34.17</v>
      </c>
      <c r="Z24" s="10">
        <v>37.57</v>
      </c>
    </row>
    <row r="25" spans="1:26" ht="12.75">
      <c r="A25" s="25" t="str">
        <f>IF(O103&gt;0,"No; combine some classes","Yes")</f>
        <v>No; combine some classes</v>
      </c>
      <c r="C25"/>
      <c r="E25">
        <f t="shared" si="9"/>
        <v>240</v>
      </c>
      <c r="F25" s="18">
        <f t="shared" si="0"/>
        <v>0</v>
      </c>
      <c r="G25" s="18">
        <f t="shared" si="10"/>
        <v>0</v>
      </c>
      <c r="H25" s="18">
        <f t="shared" si="1"/>
        <v>0</v>
      </c>
      <c r="I25" s="4">
        <f t="shared" si="13"/>
        <v>24</v>
      </c>
      <c r="J25" s="4">
        <f ca="1">IF($A$18=0,F25,IF($E25=$A$18,SUM(F25:OFFSET(F25,0,0,101-$I25,)),IF($E25&gt;$A$18,0,F25)))</f>
        <v>0</v>
      </c>
      <c r="K25" s="4">
        <f ca="1">IF($A$18=0,G25,IF($E25=$A$18,SUM(G25:OFFSET(G25,0,0,101-$I25,)),IF($E25&gt;$A$18,0,G25)))</f>
        <v>0</v>
      </c>
      <c r="L25" s="4">
        <f ca="1" t="shared" si="2"/>
        <v>0</v>
      </c>
      <c r="M25" s="4">
        <f ca="1" t="shared" si="3"/>
        <v>0</v>
      </c>
      <c r="N25" s="4">
        <f t="shared" si="4"/>
        <v>0</v>
      </c>
      <c r="O25" s="18">
        <f t="shared" si="5"/>
        <v>0</v>
      </c>
      <c r="P25" s="4">
        <f t="shared" si="6"/>
        <v>0</v>
      </c>
      <c r="Q25">
        <f t="shared" si="7"/>
        <v>0</v>
      </c>
      <c r="R25">
        <f t="shared" si="12"/>
        <v>0</v>
      </c>
      <c r="U25">
        <v>21</v>
      </c>
      <c r="V25">
        <v>26.17</v>
      </c>
      <c r="W25">
        <v>29.62</v>
      </c>
      <c r="X25">
        <v>32.67</v>
      </c>
      <c r="Y25">
        <v>35.48</v>
      </c>
      <c r="Z25">
        <v>38.93</v>
      </c>
    </row>
    <row r="26" spans="1:26" ht="12.75">
      <c r="A26" s="34" t="s">
        <v>44</v>
      </c>
      <c r="B26" s="10"/>
      <c r="C26"/>
      <c r="E26">
        <f t="shared" si="9"/>
        <v>250</v>
      </c>
      <c r="F26" s="18">
        <f t="shared" si="0"/>
        <v>0</v>
      </c>
      <c r="G26" s="18">
        <f t="shared" si="10"/>
        <v>0</v>
      </c>
      <c r="H26" s="18">
        <f t="shared" si="1"/>
        <v>0</v>
      </c>
      <c r="I26" s="4">
        <f t="shared" si="13"/>
        <v>25</v>
      </c>
      <c r="J26" s="4">
        <f ca="1">IF($A$18=0,F26,IF($E26=$A$18,SUM(F26:OFFSET(F26,0,0,101-$I26,)),IF($E26&gt;$A$18,0,F26)))</f>
        <v>0</v>
      </c>
      <c r="K26" s="4">
        <f ca="1">IF($A$18=0,G26,IF($E26=$A$18,SUM(G26:OFFSET(G26,0,0,101-$I26,)),IF($E26&gt;$A$18,0,G26)))</f>
        <v>0</v>
      </c>
      <c r="L26" s="4">
        <f ca="1" t="shared" si="2"/>
        <v>0</v>
      </c>
      <c r="M26" s="4">
        <f ca="1" t="shared" si="3"/>
        <v>0</v>
      </c>
      <c r="N26" s="4">
        <f t="shared" si="4"/>
        <v>0</v>
      </c>
      <c r="O26" s="18">
        <f t="shared" si="5"/>
        <v>0</v>
      </c>
      <c r="P26" s="4">
        <f t="shared" si="6"/>
        <v>0</v>
      </c>
      <c r="Q26">
        <f t="shared" si="7"/>
        <v>0</v>
      </c>
      <c r="R26">
        <f t="shared" si="12"/>
        <v>0</v>
      </c>
      <c r="U26">
        <v>22</v>
      </c>
      <c r="V26" s="12">
        <v>27.3</v>
      </c>
      <c r="W26">
        <v>30.81</v>
      </c>
      <c r="X26">
        <v>33.92</v>
      </c>
      <c r="Y26">
        <v>36.78</v>
      </c>
      <c r="Z26">
        <v>40.29</v>
      </c>
    </row>
    <row r="27" spans="1:26" ht="12.75">
      <c r="A27" s="31">
        <f>O103</f>
        <v>1</v>
      </c>
      <c r="B27" s="10"/>
      <c r="C27"/>
      <c r="E27">
        <f t="shared" si="9"/>
        <v>260</v>
      </c>
      <c r="F27" s="18">
        <f t="shared" si="0"/>
        <v>0</v>
      </c>
      <c r="G27" s="18">
        <f t="shared" si="10"/>
        <v>0</v>
      </c>
      <c r="H27" s="18">
        <f t="shared" si="1"/>
        <v>0</v>
      </c>
      <c r="I27" s="4">
        <f t="shared" si="13"/>
        <v>26</v>
      </c>
      <c r="J27" s="4">
        <f ca="1">IF($A$18=0,F27,IF($E27=$A$18,SUM(F27:OFFSET(F27,0,0,101-$I27,)),IF($E27&gt;$A$18,0,F27)))</f>
        <v>0</v>
      </c>
      <c r="K27" s="4">
        <f ca="1">IF($A$18=0,G27,IF($E27=$A$18,SUM(G27:OFFSET(G27,0,0,101-$I27,)),IF($E27&gt;$A$18,0,G27)))</f>
        <v>0</v>
      </c>
      <c r="L27" s="4">
        <f ca="1" t="shared" si="2"/>
        <v>0</v>
      </c>
      <c r="M27" s="4">
        <f ca="1" t="shared" si="3"/>
        <v>0</v>
      </c>
      <c r="N27" s="4">
        <f t="shared" si="4"/>
        <v>0</v>
      </c>
      <c r="O27" s="18">
        <f t="shared" si="5"/>
        <v>0</v>
      </c>
      <c r="P27" s="4">
        <f t="shared" si="6"/>
        <v>0</v>
      </c>
      <c r="Q27">
        <f t="shared" si="7"/>
        <v>0</v>
      </c>
      <c r="R27">
        <f t="shared" si="12"/>
        <v>0</v>
      </c>
      <c r="U27">
        <v>23</v>
      </c>
      <c r="V27">
        <v>28.43</v>
      </c>
      <c r="W27">
        <v>32.01</v>
      </c>
      <c r="X27">
        <v>35.17</v>
      </c>
      <c r="Y27">
        <v>38.08</v>
      </c>
      <c r="Z27">
        <v>41.64</v>
      </c>
    </row>
    <row r="28" spans="1:26" ht="12.75">
      <c r="A28" s="33" t="s">
        <v>45</v>
      </c>
      <c r="B28" s="10"/>
      <c r="C28"/>
      <c r="E28">
        <f t="shared" si="9"/>
        <v>270</v>
      </c>
      <c r="F28" s="18">
        <f t="shared" si="0"/>
        <v>0</v>
      </c>
      <c r="G28" s="18">
        <f t="shared" si="10"/>
        <v>0</v>
      </c>
      <c r="H28" s="18">
        <f t="shared" si="1"/>
        <v>0</v>
      </c>
      <c r="I28" s="4">
        <f t="shared" si="13"/>
        <v>27</v>
      </c>
      <c r="J28" s="4">
        <f ca="1">IF($A$18=0,F28,IF($E28=$A$18,SUM(F28:OFFSET(F28,0,0,101-$I28,)),IF($E28&gt;$A$18,0,F28)))</f>
        <v>0</v>
      </c>
      <c r="K28" s="4">
        <f ca="1">IF($A$18=0,G28,IF($E28=$A$18,SUM(G28:OFFSET(G28,0,0,101-$I28,)),IF($E28&gt;$A$18,0,G28)))</f>
        <v>0</v>
      </c>
      <c r="L28" s="4">
        <f ca="1" t="shared" si="2"/>
        <v>0</v>
      </c>
      <c r="M28" s="4">
        <f ca="1" t="shared" si="3"/>
        <v>0</v>
      </c>
      <c r="N28" s="4">
        <f t="shared" si="4"/>
        <v>0</v>
      </c>
      <c r="O28" s="18">
        <f t="shared" si="5"/>
        <v>0</v>
      </c>
      <c r="P28" s="4">
        <f t="shared" si="6"/>
        <v>0</v>
      </c>
      <c r="Q28">
        <f t="shared" si="7"/>
        <v>0</v>
      </c>
      <c r="R28">
        <f t="shared" si="12"/>
        <v>0</v>
      </c>
      <c r="U28">
        <v>24</v>
      </c>
      <c r="V28">
        <v>29.55</v>
      </c>
      <c r="W28" s="12">
        <v>33.2</v>
      </c>
      <c r="X28">
        <v>36.42</v>
      </c>
      <c r="Y28">
        <v>39.36</v>
      </c>
      <c r="Z28">
        <v>42.98</v>
      </c>
    </row>
    <row r="29" spans="1:26" ht="12.75">
      <c r="A29" s="25" t="str">
        <f>IF(A12&lt;A31,"Yes","No; make class sizes smaller")</f>
        <v>No; make class sizes smaller</v>
      </c>
      <c r="B29" s="10"/>
      <c r="C29"/>
      <c r="E29">
        <f t="shared" si="9"/>
        <v>280</v>
      </c>
      <c r="F29" s="18">
        <f t="shared" si="0"/>
        <v>0</v>
      </c>
      <c r="G29" s="18">
        <f t="shared" si="10"/>
        <v>0</v>
      </c>
      <c r="H29" s="18">
        <f t="shared" si="1"/>
        <v>0</v>
      </c>
      <c r="I29" s="4">
        <f t="shared" si="13"/>
        <v>28</v>
      </c>
      <c r="J29" s="4">
        <f ca="1">IF($A$18=0,F29,IF($E29=$A$18,SUM(F29:OFFSET(F29,0,0,101-$I29,)),IF($E29&gt;$A$18,0,F29)))</f>
        <v>0</v>
      </c>
      <c r="K29" s="4">
        <f ca="1">IF($A$18=0,G29,IF($E29=$A$18,SUM(G29:OFFSET(G29,0,0,101-$I29,)),IF($E29&gt;$A$18,0,G29)))</f>
        <v>0</v>
      </c>
      <c r="L29" s="4">
        <f ca="1" t="shared" si="2"/>
        <v>0</v>
      </c>
      <c r="M29" s="4">
        <f ca="1" t="shared" si="3"/>
        <v>0</v>
      </c>
      <c r="N29" s="4">
        <f t="shared" si="4"/>
        <v>0</v>
      </c>
      <c r="O29" s="18">
        <f t="shared" si="5"/>
        <v>0</v>
      </c>
      <c r="P29" s="4">
        <f t="shared" si="6"/>
        <v>0</v>
      </c>
      <c r="Q29">
        <f t="shared" si="7"/>
        <v>0</v>
      </c>
      <c r="R29">
        <f t="shared" si="12"/>
        <v>0</v>
      </c>
      <c r="U29">
        <v>25</v>
      </c>
      <c r="V29">
        <v>30.68</v>
      </c>
      <c r="W29">
        <v>34.38</v>
      </c>
      <c r="X29">
        <v>37.65</v>
      </c>
      <c r="Y29">
        <v>40.65</v>
      </c>
      <c r="Z29">
        <v>44.31</v>
      </c>
    </row>
    <row r="30" spans="1:26" ht="12.75">
      <c r="A30" s="34" t="s">
        <v>46</v>
      </c>
      <c r="B30" s="10"/>
      <c r="C30"/>
      <c r="E30">
        <f t="shared" si="9"/>
        <v>290</v>
      </c>
      <c r="F30" s="18">
        <f t="shared" si="0"/>
        <v>0</v>
      </c>
      <c r="G30" s="18">
        <f t="shared" si="10"/>
        <v>0</v>
      </c>
      <c r="H30" s="18">
        <f t="shared" si="1"/>
        <v>0</v>
      </c>
      <c r="I30" s="4">
        <f t="shared" si="13"/>
        <v>29</v>
      </c>
      <c r="J30" s="4">
        <f ca="1">IF($A$18=0,F30,IF($E30=$A$18,SUM(F30:OFFSET(F30,0,0,101-$I30,)),IF($E30&gt;$A$18,0,F30)))</f>
        <v>0</v>
      </c>
      <c r="K30" s="4">
        <f ca="1">IF($A$18=0,G30,IF($E30=$A$18,SUM(G30:OFFSET(G30,0,0,101-$I30,)),IF($E30&gt;$A$18,0,G30)))</f>
        <v>0</v>
      </c>
      <c r="L30" s="4">
        <f ca="1" t="shared" si="2"/>
        <v>0</v>
      </c>
      <c r="M30" s="4">
        <f ca="1" t="shared" si="3"/>
        <v>0</v>
      </c>
      <c r="N30" s="4">
        <f t="shared" si="4"/>
        <v>0</v>
      </c>
      <c r="O30" s="18">
        <f t="shared" si="5"/>
        <v>0</v>
      </c>
      <c r="P30" s="4">
        <f t="shared" si="6"/>
        <v>0</v>
      </c>
      <c r="Q30">
        <f t="shared" si="7"/>
        <v>0</v>
      </c>
      <c r="R30">
        <f t="shared" si="12"/>
        <v>0</v>
      </c>
      <c r="U30">
        <v>26</v>
      </c>
      <c r="V30">
        <v>31.79</v>
      </c>
      <c r="W30">
        <v>35.56</v>
      </c>
      <c r="X30">
        <v>38.89</v>
      </c>
      <c r="Y30">
        <v>41.92</v>
      </c>
      <c r="Z30">
        <v>45.64</v>
      </c>
    </row>
    <row r="31" spans="1:26" ht="13.5" thickBot="1">
      <c r="A31" s="32">
        <f>0.5*T17</f>
        <v>2.1997736121640283</v>
      </c>
      <c r="B31" s="10"/>
      <c r="C31"/>
      <c r="E31">
        <f t="shared" si="9"/>
        <v>300</v>
      </c>
      <c r="F31" s="18">
        <f t="shared" si="0"/>
        <v>0</v>
      </c>
      <c r="G31" s="18">
        <f t="shared" si="10"/>
        <v>0</v>
      </c>
      <c r="H31" s="18">
        <f t="shared" si="1"/>
        <v>0</v>
      </c>
      <c r="I31" s="4">
        <f t="shared" si="13"/>
        <v>30</v>
      </c>
      <c r="J31" s="4">
        <f ca="1">IF($A$18=0,F31,IF($E31=$A$18,SUM(F31:OFFSET(F31,0,0,101-$I31,)),IF($E31&gt;$A$18,0,F31)))</f>
        <v>0</v>
      </c>
      <c r="K31" s="4">
        <f ca="1">IF($A$18=0,G31,IF($E31=$A$18,SUM(G31:OFFSET(G31,0,0,101-$I31,)),IF($E31&gt;$A$18,0,G31)))</f>
        <v>0</v>
      </c>
      <c r="L31" s="4">
        <f ca="1" t="shared" si="2"/>
        <v>0</v>
      </c>
      <c r="M31" s="4">
        <f ca="1" t="shared" si="3"/>
        <v>0</v>
      </c>
      <c r="N31" s="4">
        <f t="shared" si="4"/>
        <v>0</v>
      </c>
      <c r="O31" s="18">
        <f t="shared" si="5"/>
        <v>0</v>
      </c>
      <c r="P31" s="4">
        <f t="shared" si="6"/>
        <v>0</v>
      </c>
      <c r="Q31">
        <f t="shared" si="7"/>
        <v>0</v>
      </c>
      <c r="R31">
        <f t="shared" si="12"/>
        <v>0</v>
      </c>
      <c r="U31">
        <v>27</v>
      </c>
      <c r="V31">
        <v>32.91</v>
      </c>
      <c r="W31">
        <v>36.74</v>
      </c>
      <c r="X31">
        <v>40.11</v>
      </c>
      <c r="Y31">
        <v>43.19</v>
      </c>
      <c r="Z31">
        <v>46.96</v>
      </c>
    </row>
    <row r="32" spans="2:26" ht="12.75">
      <c r="B32" s="10"/>
      <c r="C32"/>
      <c r="E32">
        <f t="shared" si="9"/>
        <v>310</v>
      </c>
      <c r="F32" s="18">
        <f t="shared" si="0"/>
        <v>0</v>
      </c>
      <c r="G32" s="18">
        <f t="shared" si="10"/>
        <v>0</v>
      </c>
      <c r="H32" s="18">
        <f t="shared" si="1"/>
        <v>0</v>
      </c>
      <c r="I32" s="4">
        <f t="shared" si="13"/>
        <v>31</v>
      </c>
      <c r="J32" s="4">
        <f ca="1">IF($A$18=0,F32,IF($E32=$A$18,SUM(F32:OFFSET(F32,0,0,101-$I32,)),IF($E32&gt;$A$18,0,F32)))</f>
        <v>0</v>
      </c>
      <c r="K32" s="4">
        <f ca="1">IF($A$18=0,G32,IF($E32=$A$18,SUM(G32:OFFSET(G32,0,0,101-$I32,)),IF($E32&gt;$A$18,0,G32)))</f>
        <v>0</v>
      </c>
      <c r="L32" s="4">
        <f ca="1" t="shared" si="2"/>
        <v>0</v>
      </c>
      <c r="M32" s="4">
        <f ca="1" t="shared" si="3"/>
        <v>0</v>
      </c>
      <c r="N32" s="4">
        <f t="shared" si="4"/>
        <v>0</v>
      </c>
      <c r="O32" s="18">
        <f t="shared" si="5"/>
        <v>0</v>
      </c>
      <c r="P32" s="4">
        <f t="shared" si="6"/>
        <v>0</v>
      </c>
      <c r="Q32">
        <f t="shared" si="7"/>
        <v>0</v>
      </c>
      <c r="R32">
        <f t="shared" si="12"/>
        <v>0</v>
      </c>
      <c r="U32">
        <v>28</v>
      </c>
      <c r="V32">
        <v>34.03</v>
      </c>
      <c r="W32">
        <v>37.92</v>
      </c>
      <c r="X32">
        <v>41.34</v>
      </c>
      <c r="Y32">
        <v>44.46</v>
      </c>
      <c r="Z32">
        <v>48.28</v>
      </c>
    </row>
    <row r="33" spans="2:26" ht="12.75">
      <c r="B33" s="10"/>
      <c r="C33"/>
      <c r="E33">
        <f t="shared" si="9"/>
        <v>320</v>
      </c>
      <c r="F33" s="18">
        <f t="shared" si="0"/>
        <v>0</v>
      </c>
      <c r="G33" s="18">
        <f t="shared" si="10"/>
        <v>0</v>
      </c>
      <c r="H33" s="18">
        <f t="shared" si="1"/>
        <v>0</v>
      </c>
      <c r="I33" s="4">
        <f t="shared" si="13"/>
        <v>32</v>
      </c>
      <c r="J33" s="4">
        <f ca="1">IF($A$18=0,F33,IF($E33=$A$18,SUM(F33:OFFSET(F33,0,0,101-$I33,)),IF($E33&gt;$A$18,0,F33)))</f>
        <v>0</v>
      </c>
      <c r="K33" s="4">
        <f ca="1">IF($A$18=0,G33,IF($E33=$A$18,SUM(G33:OFFSET(G33,0,0,101-$I33,)),IF($E33&gt;$A$18,0,G33)))</f>
        <v>0</v>
      </c>
      <c r="L33" s="4">
        <f ca="1" t="shared" si="2"/>
        <v>0</v>
      </c>
      <c r="M33" s="4">
        <f ca="1" t="shared" si="3"/>
        <v>0</v>
      </c>
      <c r="N33" s="4">
        <f t="shared" si="4"/>
        <v>0</v>
      </c>
      <c r="O33" s="18">
        <f t="shared" si="5"/>
        <v>0</v>
      </c>
      <c r="P33" s="4">
        <f t="shared" si="6"/>
        <v>0</v>
      </c>
      <c r="Q33">
        <f t="shared" si="7"/>
        <v>0</v>
      </c>
      <c r="R33">
        <f t="shared" si="12"/>
        <v>0</v>
      </c>
      <c r="U33">
        <v>29</v>
      </c>
      <c r="V33">
        <v>35.14</v>
      </c>
      <c r="W33">
        <v>39.09</v>
      </c>
      <c r="X33">
        <v>42.56</v>
      </c>
      <c r="Y33">
        <v>45.72</v>
      </c>
      <c r="Z33">
        <v>49.59</v>
      </c>
    </row>
    <row r="34" spans="2:26" ht="12.75">
      <c r="B34" s="10"/>
      <c r="C34"/>
      <c r="E34">
        <f t="shared" si="9"/>
        <v>330</v>
      </c>
      <c r="F34" s="18">
        <f aca="true" t="shared" si="14" ref="F34:F65">C34</f>
        <v>0</v>
      </c>
      <c r="G34" s="18">
        <f t="shared" si="10"/>
        <v>0</v>
      </c>
      <c r="H34" s="18">
        <f aca="true" t="shared" si="15" ref="H34:H65">E34*(F34/SUM($F$2:$F$101))</f>
        <v>0</v>
      </c>
      <c r="I34" s="4">
        <f t="shared" si="13"/>
        <v>33</v>
      </c>
      <c r="J34" s="4">
        <f ca="1">IF($A$18=0,F34,IF($E34=$A$18,SUM(F34:OFFSET(F34,0,0,101-$I34,)),IF($E34&gt;$A$18,0,F34)))</f>
        <v>0</v>
      </c>
      <c r="K34" s="4">
        <f ca="1">IF($A$18=0,G34,IF($E34=$A$18,SUM(G34:OFFSET(G34,0,0,101-$I34,)),IF($E34&gt;$A$18,0,G34)))</f>
        <v>0</v>
      </c>
      <c r="L34" s="4">
        <f aca="true" ca="1" t="shared" si="16" ref="L34:L65">IF($A$15=0,$J34,IF($E34&lt;$A$15,0,IF($E34&gt;$A$15,$J34,SUM(OFFSET($J$2,0,0,(($E34-E$2)/$A$12)+1),))))</f>
        <v>0</v>
      </c>
      <c r="M34" s="4">
        <f aca="true" ca="1" t="shared" si="17" ref="M34:M65">IF($A$15=0,$K34,IF($E34&lt;$A$15,0,IF($E34&gt;$A$15,$K34,SUM(OFFSET($K$2,0,0,(($E34-$E$2)/$A$12)+1),))))</f>
        <v>0</v>
      </c>
      <c r="N34" s="4">
        <f aca="true" t="shared" si="18" ref="N34:N65">IF(L34&gt;0,1,0)</f>
        <v>0</v>
      </c>
      <c r="O34" s="18">
        <f aca="true" t="shared" si="19" ref="O34:O65">IF(N34=0,0,IF(M34&lt;5,1,0))</f>
        <v>0</v>
      </c>
      <c r="P34" s="4">
        <f aca="true" t="shared" si="20" ref="P34:P65">(F34/SUM($F$2:$F$101))*((E34-$T$13)^2)</f>
        <v>0</v>
      </c>
      <c r="Q34">
        <f aca="true" t="shared" si="21" ref="Q34:Q65">IF(J34=0,0,IF(K34=0,0,((J34-K34)^2)/K34))</f>
        <v>0</v>
      </c>
      <c r="R34">
        <f aca="true" t="shared" si="22" ref="R34:R49">IF(Q34&gt;0,1,0)</f>
        <v>0</v>
      </c>
      <c r="U34">
        <v>30</v>
      </c>
      <c r="V34">
        <v>36.25</v>
      </c>
      <c r="W34">
        <v>40.26</v>
      </c>
      <c r="X34">
        <v>43.77</v>
      </c>
      <c r="Y34">
        <v>46.98</v>
      </c>
      <c r="Z34">
        <v>50.89</v>
      </c>
    </row>
    <row r="35" spans="2:26" ht="12.75">
      <c r="B35" s="10"/>
      <c r="C35"/>
      <c r="E35">
        <f aca="true" t="shared" si="23" ref="E35:E66">E34+$A$12</f>
        <v>340</v>
      </c>
      <c r="F35" s="18">
        <f t="shared" si="14"/>
        <v>0</v>
      </c>
      <c r="G35" s="18">
        <f t="shared" si="10"/>
        <v>0</v>
      </c>
      <c r="H35" s="18">
        <f t="shared" si="15"/>
        <v>0</v>
      </c>
      <c r="I35" s="4">
        <f t="shared" si="13"/>
        <v>34</v>
      </c>
      <c r="J35" s="4">
        <f ca="1">IF($A$18=0,F35,IF($E35=$A$18,SUM(F35:OFFSET(F35,0,0,101-$I35,)),IF($E35&gt;$A$18,0,F35)))</f>
        <v>0</v>
      </c>
      <c r="K35" s="4">
        <f ca="1">IF($A$18=0,G35,IF($E35=$A$18,SUM(G35:OFFSET(G35,0,0,101-$I35,)),IF($E35&gt;$A$18,0,G35)))</f>
        <v>0</v>
      </c>
      <c r="L35" s="4">
        <f ca="1" t="shared" si="16"/>
        <v>0</v>
      </c>
      <c r="M35" s="4">
        <f ca="1" t="shared" si="17"/>
        <v>0</v>
      </c>
      <c r="N35" s="4">
        <f t="shared" si="18"/>
        <v>0</v>
      </c>
      <c r="O35" s="18">
        <f t="shared" si="19"/>
        <v>0</v>
      </c>
      <c r="P35" s="4">
        <f t="shared" si="20"/>
        <v>0</v>
      </c>
      <c r="Q35">
        <f t="shared" si="21"/>
        <v>0</v>
      </c>
      <c r="R35">
        <f t="shared" si="22"/>
        <v>0</v>
      </c>
      <c r="U35">
        <v>40</v>
      </c>
      <c r="V35">
        <v>47.27</v>
      </c>
      <c r="W35">
        <v>51.81</v>
      </c>
      <c r="X35">
        <v>55.76</v>
      </c>
      <c r="Y35">
        <v>59.34</v>
      </c>
      <c r="Z35">
        <v>63.69</v>
      </c>
    </row>
    <row r="36" spans="2:26" ht="12.75">
      <c r="B36" s="10"/>
      <c r="C36"/>
      <c r="E36">
        <f t="shared" si="23"/>
        <v>350</v>
      </c>
      <c r="F36" s="18">
        <f t="shared" si="14"/>
        <v>0</v>
      </c>
      <c r="G36" s="18">
        <f t="shared" si="10"/>
        <v>0</v>
      </c>
      <c r="H36" s="18">
        <f t="shared" si="15"/>
        <v>0</v>
      </c>
      <c r="I36" s="4">
        <f aca="true" t="shared" si="24" ref="I36:I51">I35+1</f>
        <v>35</v>
      </c>
      <c r="J36" s="4">
        <f ca="1">IF($A$18=0,F36,IF($E36=$A$18,SUM(F36:OFFSET(F36,0,0,101-$I36,)),IF($E36&gt;$A$18,0,F36)))</f>
        <v>0</v>
      </c>
      <c r="K36" s="4">
        <f ca="1">IF($A$18=0,G36,IF($E36=$A$18,SUM(G36:OFFSET(G36,0,0,101-$I36,)),IF($E36&gt;$A$18,0,G36)))</f>
        <v>0</v>
      </c>
      <c r="L36" s="4">
        <f ca="1" t="shared" si="16"/>
        <v>0</v>
      </c>
      <c r="M36" s="4">
        <f ca="1" t="shared" si="17"/>
        <v>0</v>
      </c>
      <c r="N36" s="4">
        <f t="shared" si="18"/>
        <v>0</v>
      </c>
      <c r="O36" s="18">
        <f t="shared" si="19"/>
        <v>0</v>
      </c>
      <c r="P36" s="4">
        <f t="shared" si="20"/>
        <v>0</v>
      </c>
      <c r="Q36">
        <f t="shared" si="21"/>
        <v>0</v>
      </c>
      <c r="R36">
        <f t="shared" si="22"/>
        <v>0</v>
      </c>
      <c r="U36">
        <v>50</v>
      </c>
      <c r="V36">
        <v>58.16</v>
      </c>
      <c r="W36">
        <v>63.17</v>
      </c>
      <c r="X36" s="12">
        <v>67.5</v>
      </c>
      <c r="Y36">
        <v>71.42</v>
      </c>
      <c r="Z36">
        <v>76.15</v>
      </c>
    </row>
    <row r="37" spans="2:26" ht="12.75">
      <c r="B37" s="10"/>
      <c r="C37"/>
      <c r="E37">
        <f t="shared" si="23"/>
        <v>360</v>
      </c>
      <c r="F37" s="18">
        <f t="shared" si="14"/>
        <v>0</v>
      </c>
      <c r="G37" s="18">
        <f t="shared" si="10"/>
        <v>0</v>
      </c>
      <c r="H37" s="18">
        <f t="shared" si="15"/>
        <v>0</v>
      </c>
      <c r="I37" s="4">
        <f t="shared" si="24"/>
        <v>36</v>
      </c>
      <c r="J37" s="4">
        <f ca="1">IF($A$18=0,F37,IF($E37=$A$18,SUM(F37:OFFSET(F37,0,0,101-$I37,)),IF($E37&gt;$A$18,0,F37)))</f>
        <v>0</v>
      </c>
      <c r="K37" s="4">
        <f ca="1">IF($A$18=0,G37,IF($E37=$A$18,SUM(G37:OFFSET(G37,0,0,101-$I37,)),IF($E37&gt;$A$18,0,G37)))</f>
        <v>0</v>
      </c>
      <c r="L37" s="4">
        <f ca="1" t="shared" si="16"/>
        <v>0</v>
      </c>
      <c r="M37" s="4">
        <f ca="1" t="shared" si="17"/>
        <v>0</v>
      </c>
      <c r="N37" s="4">
        <f t="shared" si="18"/>
        <v>0</v>
      </c>
      <c r="O37" s="18">
        <f t="shared" si="19"/>
        <v>0</v>
      </c>
      <c r="P37" s="4">
        <f t="shared" si="20"/>
        <v>0</v>
      </c>
      <c r="Q37">
        <f t="shared" si="21"/>
        <v>0</v>
      </c>
      <c r="R37">
        <f t="shared" si="22"/>
        <v>0</v>
      </c>
      <c r="U37">
        <v>60</v>
      </c>
      <c r="V37">
        <v>68.97</v>
      </c>
      <c r="W37" s="12">
        <v>74.4</v>
      </c>
      <c r="X37">
        <v>79.08</v>
      </c>
      <c r="Y37" s="12">
        <v>83.3</v>
      </c>
      <c r="Z37">
        <v>88.38</v>
      </c>
    </row>
    <row r="38" spans="2:26" ht="12.75">
      <c r="B38" s="10"/>
      <c r="C38"/>
      <c r="E38">
        <f t="shared" si="23"/>
        <v>370</v>
      </c>
      <c r="F38" s="18">
        <f t="shared" si="14"/>
        <v>0</v>
      </c>
      <c r="G38" s="18">
        <f t="shared" si="10"/>
        <v>0</v>
      </c>
      <c r="H38" s="18">
        <f t="shared" si="15"/>
        <v>0</v>
      </c>
      <c r="I38" s="4">
        <f t="shared" si="24"/>
        <v>37</v>
      </c>
      <c r="J38" s="4">
        <f ca="1">IF($A$18=0,F38,IF($E38=$A$18,SUM(F38:OFFSET(F38,0,0,101-$I38,)),IF($E38&gt;$A$18,0,F38)))</f>
        <v>0</v>
      </c>
      <c r="K38" s="4">
        <f ca="1">IF($A$18=0,G38,IF($E38=$A$18,SUM(G38:OFFSET(G38,0,0,101-$I38,)),IF($E38&gt;$A$18,0,G38)))</f>
        <v>0</v>
      </c>
      <c r="L38" s="4">
        <f ca="1" t="shared" si="16"/>
        <v>0</v>
      </c>
      <c r="M38" s="4">
        <f ca="1" t="shared" si="17"/>
        <v>0</v>
      </c>
      <c r="N38" s="4">
        <f t="shared" si="18"/>
        <v>0</v>
      </c>
      <c r="O38" s="18">
        <f t="shared" si="19"/>
        <v>0</v>
      </c>
      <c r="P38" s="4">
        <f t="shared" si="20"/>
        <v>0</v>
      </c>
      <c r="Q38">
        <f t="shared" si="21"/>
        <v>0</v>
      </c>
      <c r="R38">
        <f t="shared" si="22"/>
        <v>0</v>
      </c>
      <c r="U38">
        <v>70</v>
      </c>
      <c r="V38">
        <v>79.71</v>
      </c>
      <c r="W38">
        <v>85.53</v>
      </c>
      <c r="X38">
        <v>90.53</v>
      </c>
      <c r="Y38">
        <v>95.02</v>
      </c>
      <c r="Z38">
        <v>100.43</v>
      </c>
    </row>
    <row r="39" spans="2:26" ht="12.75">
      <c r="B39" s="10"/>
      <c r="C39"/>
      <c r="E39">
        <f t="shared" si="23"/>
        <v>380</v>
      </c>
      <c r="F39" s="18">
        <f t="shared" si="14"/>
        <v>0</v>
      </c>
      <c r="G39" s="18">
        <f t="shared" si="10"/>
        <v>0</v>
      </c>
      <c r="H39" s="18">
        <f t="shared" si="15"/>
        <v>0</v>
      </c>
      <c r="I39" s="4">
        <f t="shared" si="24"/>
        <v>38</v>
      </c>
      <c r="J39" s="4">
        <f ca="1">IF($A$18=0,F39,IF($E39=$A$18,SUM(F39:OFFSET(F39,0,0,101-$I39,)),IF($E39&gt;$A$18,0,F39)))</f>
        <v>0</v>
      </c>
      <c r="K39" s="4">
        <f ca="1">IF($A$18=0,G39,IF($E39=$A$18,SUM(G39:OFFSET(G39,0,0,101-$I39,)),IF($E39&gt;$A$18,0,G39)))</f>
        <v>0</v>
      </c>
      <c r="L39" s="4">
        <f ca="1" t="shared" si="16"/>
        <v>0</v>
      </c>
      <c r="M39" s="4">
        <f ca="1" t="shared" si="17"/>
        <v>0</v>
      </c>
      <c r="N39" s="4">
        <f t="shared" si="18"/>
        <v>0</v>
      </c>
      <c r="O39" s="18">
        <f t="shared" si="19"/>
        <v>0</v>
      </c>
      <c r="P39" s="4">
        <f t="shared" si="20"/>
        <v>0</v>
      </c>
      <c r="Q39">
        <f t="shared" si="21"/>
        <v>0</v>
      </c>
      <c r="R39">
        <f t="shared" si="22"/>
        <v>0</v>
      </c>
      <c r="U39">
        <v>80</v>
      </c>
      <c r="V39">
        <v>90.41</v>
      </c>
      <c r="W39">
        <v>96.58</v>
      </c>
      <c r="X39">
        <v>101.88</v>
      </c>
      <c r="Y39">
        <v>106.63</v>
      </c>
      <c r="Z39">
        <v>112.33</v>
      </c>
    </row>
    <row r="40" spans="2:26" ht="12.75">
      <c r="B40" s="10"/>
      <c r="C40"/>
      <c r="E40">
        <f t="shared" si="23"/>
        <v>390</v>
      </c>
      <c r="F40" s="18">
        <f t="shared" si="14"/>
        <v>0</v>
      </c>
      <c r="G40" s="18">
        <f t="shared" si="10"/>
        <v>0</v>
      </c>
      <c r="H40" s="18">
        <f t="shared" si="15"/>
        <v>0</v>
      </c>
      <c r="I40" s="4">
        <f t="shared" si="24"/>
        <v>39</v>
      </c>
      <c r="J40" s="4">
        <f ca="1">IF($A$18=0,F40,IF($E40=$A$18,SUM(F40:OFFSET(F40,0,0,101-$I40,)),IF($E40&gt;$A$18,0,F40)))</f>
        <v>0</v>
      </c>
      <c r="K40" s="4">
        <f ca="1">IF($A$18=0,G40,IF($E40=$A$18,SUM(G40:OFFSET(G40,0,0,101-$I40,)),IF($E40&gt;$A$18,0,G40)))</f>
        <v>0</v>
      </c>
      <c r="L40" s="4">
        <f ca="1" t="shared" si="16"/>
        <v>0</v>
      </c>
      <c r="M40" s="4">
        <f ca="1" t="shared" si="17"/>
        <v>0</v>
      </c>
      <c r="N40" s="4">
        <f t="shared" si="18"/>
        <v>0</v>
      </c>
      <c r="O40" s="18">
        <f t="shared" si="19"/>
        <v>0</v>
      </c>
      <c r="P40" s="4">
        <f t="shared" si="20"/>
        <v>0</v>
      </c>
      <c r="Q40">
        <f t="shared" si="21"/>
        <v>0</v>
      </c>
      <c r="R40">
        <f t="shared" si="22"/>
        <v>0</v>
      </c>
      <c r="U40">
        <v>90</v>
      </c>
      <c r="V40">
        <v>101.05</v>
      </c>
      <c r="W40">
        <v>107.57</v>
      </c>
      <c r="X40">
        <v>113.15</v>
      </c>
      <c r="Y40">
        <v>118.14</v>
      </c>
      <c r="Z40">
        <v>124.12</v>
      </c>
    </row>
    <row r="41" spans="2:26" ht="13.5" thickBot="1">
      <c r="B41" s="10"/>
      <c r="C41"/>
      <c r="E41">
        <f t="shared" si="23"/>
        <v>400</v>
      </c>
      <c r="F41" s="18">
        <f t="shared" si="14"/>
        <v>0</v>
      </c>
      <c r="G41" s="18">
        <f t="shared" si="10"/>
        <v>0</v>
      </c>
      <c r="H41" s="18">
        <f t="shared" si="15"/>
        <v>0</v>
      </c>
      <c r="I41" s="4">
        <f t="shared" si="24"/>
        <v>40</v>
      </c>
      <c r="J41" s="4">
        <f ca="1">IF($A$18=0,F41,IF($E41=$A$18,SUM(F41:OFFSET(F41,0,0,101-$I41,)),IF($E41&gt;$A$18,0,F41)))</f>
        <v>0</v>
      </c>
      <c r="K41" s="4">
        <f ca="1">IF($A$18=0,G41,IF($E41=$A$18,SUM(G41:OFFSET(G41,0,0,101-$I41,)),IF($E41&gt;$A$18,0,G41)))</f>
        <v>0</v>
      </c>
      <c r="L41" s="4">
        <f ca="1" t="shared" si="16"/>
        <v>0</v>
      </c>
      <c r="M41" s="4">
        <f ca="1" t="shared" si="17"/>
        <v>0</v>
      </c>
      <c r="N41" s="4">
        <f t="shared" si="18"/>
        <v>0</v>
      </c>
      <c r="O41" s="18">
        <f t="shared" si="19"/>
        <v>0</v>
      </c>
      <c r="P41" s="4">
        <f t="shared" si="20"/>
        <v>0</v>
      </c>
      <c r="Q41">
        <f t="shared" si="21"/>
        <v>0</v>
      </c>
      <c r="R41">
        <f t="shared" si="22"/>
        <v>0</v>
      </c>
      <c r="U41" s="13">
        <v>100</v>
      </c>
      <c r="V41" s="13">
        <v>111.67</v>
      </c>
      <c r="W41" s="14">
        <v>118.5</v>
      </c>
      <c r="X41" s="13">
        <v>124.34</v>
      </c>
      <c r="Y41" s="13">
        <v>129.56</v>
      </c>
      <c r="Z41" s="13">
        <v>135.81</v>
      </c>
    </row>
    <row r="42" spans="2:18" ht="12.75">
      <c r="B42" s="10"/>
      <c r="C42"/>
      <c r="E42">
        <f t="shared" si="23"/>
        <v>410</v>
      </c>
      <c r="F42" s="18">
        <f t="shared" si="14"/>
        <v>0</v>
      </c>
      <c r="G42" s="18">
        <f t="shared" si="10"/>
        <v>0</v>
      </c>
      <c r="H42" s="18">
        <f t="shared" si="15"/>
        <v>0</v>
      </c>
      <c r="I42" s="4">
        <f t="shared" si="24"/>
        <v>41</v>
      </c>
      <c r="J42" s="4">
        <f ca="1">IF($A$18=0,F42,IF($E42=$A$18,SUM(F42:OFFSET(F42,0,0,101-$I42,)),IF($E42&gt;$A$18,0,F42)))</f>
        <v>0</v>
      </c>
      <c r="K42" s="4">
        <f ca="1">IF($A$18=0,G42,IF($E42=$A$18,SUM(G42:OFFSET(G42,0,0,101-$I42,)),IF($E42&gt;$A$18,0,G42)))</f>
        <v>0</v>
      </c>
      <c r="L42" s="4">
        <f ca="1" t="shared" si="16"/>
        <v>0</v>
      </c>
      <c r="M42" s="4">
        <f ca="1" t="shared" si="17"/>
        <v>0</v>
      </c>
      <c r="N42" s="4">
        <f t="shared" si="18"/>
        <v>0</v>
      </c>
      <c r="O42" s="18">
        <f t="shared" si="19"/>
        <v>0</v>
      </c>
      <c r="P42" s="4">
        <f t="shared" si="20"/>
        <v>0</v>
      </c>
      <c r="Q42">
        <f t="shared" si="21"/>
        <v>0</v>
      </c>
      <c r="R42">
        <f t="shared" si="22"/>
        <v>0</v>
      </c>
    </row>
    <row r="43" spans="2:18" ht="12.75">
      <c r="B43" s="10"/>
      <c r="C43"/>
      <c r="E43">
        <f t="shared" si="23"/>
        <v>420</v>
      </c>
      <c r="F43" s="18">
        <f t="shared" si="14"/>
        <v>0</v>
      </c>
      <c r="G43" s="18">
        <f t="shared" si="10"/>
        <v>0</v>
      </c>
      <c r="H43" s="18">
        <f t="shared" si="15"/>
        <v>0</v>
      </c>
      <c r="I43" s="4">
        <f t="shared" si="24"/>
        <v>42</v>
      </c>
      <c r="J43" s="4">
        <f ca="1">IF($A$18=0,F43,IF($E43=$A$18,SUM(F43:OFFSET(F43,0,0,101-$I43,)),IF($E43&gt;$A$18,0,F43)))</f>
        <v>0</v>
      </c>
      <c r="K43" s="4">
        <f ca="1">IF($A$18=0,G43,IF($E43=$A$18,SUM(G43:OFFSET(G43,0,0,101-$I43,)),IF($E43&gt;$A$18,0,G43)))</f>
        <v>0</v>
      </c>
      <c r="L43" s="4">
        <f ca="1" t="shared" si="16"/>
        <v>0</v>
      </c>
      <c r="M43" s="4">
        <f ca="1" t="shared" si="17"/>
        <v>0</v>
      </c>
      <c r="N43" s="4">
        <f t="shared" si="18"/>
        <v>0</v>
      </c>
      <c r="O43" s="18">
        <f t="shared" si="19"/>
        <v>0</v>
      </c>
      <c r="P43" s="4">
        <f t="shared" si="20"/>
        <v>0</v>
      </c>
      <c r="Q43">
        <f t="shared" si="21"/>
        <v>0</v>
      </c>
      <c r="R43">
        <f t="shared" si="22"/>
        <v>0</v>
      </c>
    </row>
    <row r="44" spans="2:18" ht="12.75">
      <c r="B44" s="10"/>
      <c r="C44"/>
      <c r="E44">
        <f t="shared" si="23"/>
        <v>430</v>
      </c>
      <c r="F44" s="18">
        <f t="shared" si="14"/>
        <v>0</v>
      </c>
      <c r="G44" s="18">
        <f t="shared" si="10"/>
        <v>0</v>
      </c>
      <c r="H44" s="18">
        <f t="shared" si="15"/>
        <v>0</v>
      </c>
      <c r="I44" s="4">
        <f t="shared" si="24"/>
        <v>43</v>
      </c>
      <c r="J44" s="4">
        <f ca="1">IF($A$18=0,F44,IF($E44=$A$18,SUM(F44:OFFSET(F44,0,0,101-$I44,)),IF($E44&gt;$A$18,0,F44)))</f>
        <v>0</v>
      </c>
      <c r="K44" s="4">
        <f ca="1">IF($A$18=0,G44,IF($E44=$A$18,SUM(G44:OFFSET(G44,0,0,101-$I44,)),IF($E44&gt;$A$18,0,G44)))</f>
        <v>0</v>
      </c>
      <c r="L44" s="4">
        <f ca="1" t="shared" si="16"/>
        <v>0</v>
      </c>
      <c r="M44" s="4">
        <f ca="1" t="shared" si="17"/>
        <v>0</v>
      </c>
      <c r="N44" s="4">
        <f t="shared" si="18"/>
        <v>0</v>
      </c>
      <c r="O44" s="18">
        <f t="shared" si="19"/>
        <v>0</v>
      </c>
      <c r="P44" s="4">
        <f t="shared" si="20"/>
        <v>0</v>
      </c>
      <c r="Q44">
        <f t="shared" si="21"/>
        <v>0</v>
      </c>
      <c r="R44">
        <f t="shared" si="22"/>
        <v>0</v>
      </c>
    </row>
    <row r="45" spans="2:18" ht="12.75">
      <c r="B45" s="10"/>
      <c r="C45"/>
      <c r="E45">
        <f t="shared" si="23"/>
        <v>440</v>
      </c>
      <c r="F45" s="18">
        <f t="shared" si="14"/>
        <v>0</v>
      </c>
      <c r="G45" s="18">
        <f t="shared" si="10"/>
        <v>0</v>
      </c>
      <c r="H45" s="18">
        <f t="shared" si="15"/>
        <v>0</v>
      </c>
      <c r="I45" s="4">
        <f t="shared" si="24"/>
        <v>44</v>
      </c>
      <c r="J45" s="4">
        <f ca="1">IF($A$18=0,F45,IF($E45=$A$18,SUM(F45:OFFSET(F45,0,0,101-$I45,)),IF($E45&gt;$A$18,0,F45)))</f>
        <v>0</v>
      </c>
      <c r="K45" s="4">
        <f ca="1">IF($A$18=0,G45,IF($E45=$A$18,SUM(G45:OFFSET(G45,0,0,101-$I45,)),IF($E45&gt;$A$18,0,G45)))</f>
        <v>0</v>
      </c>
      <c r="L45" s="4">
        <f ca="1" t="shared" si="16"/>
        <v>0</v>
      </c>
      <c r="M45" s="4">
        <f ca="1" t="shared" si="17"/>
        <v>0</v>
      </c>
      <c r="N45" s="4">
        <f t="shared" si="18"/>
        <v>0</v>
      </c>
      <c r="O45" s="18">
        <f t="shared" si="19"/>
        <v>0</v>
      </c>
      <c r="P45" s="4">
        <f t="shared" si="20"/>
        <v>0</v>
      </c>
      <c r="Q45">
        <f t="shared" si="21"/>
        <v>0</v>
      </c>
      <c r="R45">
        <f t="shared" si="22"/>
        <v>0</v>
      </c>
    </row>
    <row r="46" spans="2:18" ht="12.75">
      <c r="B46" s="10"/>
      <c r="C46"/>
      <c r="E46">
        <f t="shared" si="23"/>
        <v>450</v>
      </c>
      <c r="F46" s="18">
        <f t="shared" si="14"/>
        <v>0</v>
      </c>
      <c r="G46" s="18">
        <f t="shared" si="10"/>
        <v>0</v>
      </c>
      <c r="H46" s="18">
        <f t="shared" si="15"/>
        <v>0</v>
      </c>
      <c r="I46" s="4">
        <f t="shared" si="24"/>
        <v>45</v>
      </c>
      <c r="J46" s="4">
        <f ca="1">IF($A$18=0,F46,IF($E46=$A$18,SUM(F46:OFFSET(F46,0,0,101-$I46,)),IF($E46&gt;$A$18,0,F46)))</f>
        <v>0</v>
      </c>
      <c r="K46" s="4">
        <f ca="1">IF($A$18=0,G46,IF($E46=$A$18,SUM(G46:OFFSET(G46,0,0,101-$I46,)),IF($E46&gt;$A$18,0,G46)))</f>
        <v>0</v>
      </c>
      <c r="L46" s="4">
        <f ca="1" t="shared" si="16"/>
        <v>0</v>
      </c>
      <c r="M46" s="4">
        <f ca="1" t="shared" si="17"/>
        <v>0</v>
      </c>
      <c r="N46" s="4">
        <f t="shared" si="18"/>
        <v>0</v>
      </c>
      <c r="O46" s="18">
        <f t="shared" si="19"/>
        <v>0</v>
      </c>
      <c r="P46" s="4">
        <f t="shared" si="20"/>
        <v>0</v>
      </c>
      <c r="Q46">
        <f t="shared" si="21"/>
        <v>0</v>
      </c>
      <c r="R46">
        <f t="shared" si="22"/>
        <v>0</v>
      </c>
    </row>
    <row r="47" spans="2:18" ht="12.75">
      <c r="B47" s="10"/>
      <c r="C47"/>
      <c r="E47">
        <f t="shared" si="23"/>
        <v>460</v>
      </c>
      <c r="F47" s="18">
        <f t="shared" si="14"/>
        <v>0</v>
      </c>
      <c r="G47" s="18">
        <f t="shared" si="10"/>
        <v>0</v>
      </c>
      <c r="H47" s="18">
        <f t="shared" si="15"/>
        <v>0</v>
      </c>
      <c r="I47" s="4">
        <f t="shared" si="24"/>
        <v>46</v>
      </c>
      <c r="J47" s="4">
        <f ca="1">IF($A$18=0,F47,IF($E47=$A$18,SUM(F47:OFFSET(F47,0,0,101-$I47,)),IF($E47&gt;$A$18,0,F47)))</f>
        <v>0</v>
      </c>
      <c r="K47" s="4">
        <f ca="1">IF($A$18=0,G47,IF($E47=$A$18,SUM(G47:OFFSET(G47,0,0,101-$I47,)),IF($E47&gt;$A$18,0,G47)))</f>
        <v>0</v>
      </c>
      <c r="L47" s="4">
        <f ca="1" t="shared" si="16"/>
        <v>0</v>
      </c>
      <c r="M47" s="4">
        <f ca="1" t="shared" si="17"/>
        <v>0</v>
      </c>
      <c r="N47" s="4">
        <f t="shared" si="18"/>
        <v>0</v>
      </c>
      <c r="O47" s="18">
        <f t="shared" si="19"/>
        <v>0</v>
      </c>
      <c r="P47" s="4">
        <f t="shared" si="20"/>
        <v>0</v>
      </c>
      <c r="Q47">
        <f t="shared" si="21"/>
        <v>0</v>
      </c>
      <c r="R47">
        <f t="shared" si="22"/>
        <v>0</v>
      </c>
    </row>
    <row r="48" spans="2:18" ht="12.75">
      <c r="B48" s="10"/>
      <c r="C48"/>
      <c r="E48">
        <f t="shared" si="23"/>
        <v>470</v>
      </c>
      <c r="F48" s="18">
        <f t="shared" si="14"/>
        <v>0</v>
      </c>
      <c r="G48" s="18">
        <f t="shared" si="10"/>
        <v>0</v>
      </c>
      <c r="H48" s="18">
        <f t="shared" si="15"/>
        <v>0</v>
      </c>
      <c r="I48" s="4">
        <f t="shared" si="24"/>
        <v>47</v>
      </c>
      <c r="J48" s="4">
        <f ca="1">IF($A$18=0,F48,IF($E48=$A$18,SUM(F48:OFFSET(F48,0,0,101-$I48,)),IF($E48&gt;$A$18,0,F48)))</f>
        <v>0</v>
      </c>
      <c r="K48" s="4">
        <f ca="1">IF($A$18=0,G48,IF($E48=$A$18,SUM(G48:OFFSET(G48,0,0,101-$I48,)),IF($E48&gt;$A$18,0,G48)))</f>
        <v>0</v>
      </c>
      <c r="L48" s="4">
        <f ca="1" t="shared" si="16"/>
        <v>0</v>
      </c>
      <c r="M48" s="4">
        <f ca="1" t="shared" si="17"/>
        <v>0</v>
      </c>
      <c r="N48" s="4">
        <f t="shared" si="18"/>
        <v>0</v>
      </c>
      <c r="O48" s="18">
        <f t="shared" si="19"/>
        <v>0</v>
      </c>
      <c r="P48" s="4">
        <f t="shared" si="20"/>
        <v>0</v>
      </c>
      <c r="Q48">
        <f t="shared" si="21"/>
        <v>0</v>
      </c>
      <c r="R48">
        <f t="shared" si="22"/>
        <v>0</v>
      </c>
    </row>
    <row r="49" spans="2:18" ht="12.75">
      <c r="B49" s="10"/>
      <c r="C49"/>
      <c r="E49">
        <f t="shared" si="23"/>
        <v>480</v>
      </c>
      <c r="F49" s="18">
        <f t="shared" si="14"/>
        <v>0</v>
      </c>
      <c r="G49" s="18">
        <f t="shared" si="10"/>
        <v>0</v>
      </c>
      <c r="H49" s="18">
        <f t="shared" si="15"/>
        <v>0</v>
      </c>
      <c r="I49" s="4">
        <f t="shared" si="24"/>
        <v>48</v>
      </c>
      <c r="J49" s="4">
        <f ca="1">IF($A$18=0,F49,IF($E49=$A$18,SUM(F49:OFFSET(F49,0,0,101-$I49,)),IF($E49&gt;$A$18,0,F49)))</f>
        <v>0</v>
      </c>
      <c r="K49" s="4">
        <f ca="1">IF($A$18=0,G49,IF($E49=$A$18,SUM(G49:OFFSET(G49,0,0,101-$I49,)),IF($E49&gt;$A$18,0,G49)))</f>
        <v>0</v>
      </c>
      <c r="L49" s="4">
        <f ca="1" t="shared" si="16"/>
        <v>0</v>
      </c>
      <c r="M49" s="4">
        <f ca="1" t="shared" si="17"/>
        <v>0</v>
      </c>
      <c r="N49" s="4">
        <f t="shared" si="18"/>
        <v>0</v>
      </c>
      <c r="O49" s="18">
        <f t="shared" si="19"/>
        <v>0</v>
      </c>
      <c r="P49" s="4">
        <f t="shared" si="20"/>
        <v>0</v>
      </c>
      <c r="Q49">
        <f t="shared" si="21"/>
        <v>0</v>
      </c>
      <c r="R49">
        <f t="shared" si="22"/>
        <v>0</v>
      </c>
    </row>
    <row r="50" spans="2:18" ht="12.75">
      <c r="B50" s="10"/>
      <c r="C50"/>
      <c r="E50">
        <f t="shared" si="23"/>
        <v>490</v>
      </c>
      <c r="F50" s="18">
        <f t="shared" si="14"/>
        <v>0</v>
      </c>
      <c r="G50" s="18">
        <f t="shared" si="10"/>
        <v>0</v>
      </c>
      <c r="H50" s="18">
        <f t="shared" si="15"/>
        <v>0</v>
      </c>
      <c r="I50" s="4">
        <f t="shared" si="24"/>
        <v>49</v>
      </c>
      <c r="J50" s="4">
        <f ca="1">IF($A$18=0,F50,IF($E50=$A$18,SUM(F50:OFFSET(F50,0,0,101-$I50,)),IF($E50&gt;$A$18,0,F50)))</f>
        <v>0</v>
      </c>
      <c r="K50" s="4">
        <f ca="1">IF($A$18=0,G50,IF($E50=$A$18,SUM(G50:OFFSET(G50,0,0,101-$I50,)),IF($E50&gt;$A$18,0,G50)))</f>
        <v>0</v>
      </c>
      <c r="L50" s="4">
        <f ca="1" t="shared" si="16"/>
        <v>0</v>
      </c>
      <c r="M50" s="4">
        <f ca="1" t="shared" si="17"/>
        <v>0</v>
      </c>
      <c r="N50" s="4">
        <f t="shared" si="18"/>
        <v>0</v>
      </c>
      <c r="O50" s="18">
        <f t="shared" si="19"/>
        <v>0</v>
      </c>
      <c r="P50" s="4">
        <f t="shared" si="20"/>
        <v>0</v>
      </c>
      <c r="Q50">
        <f t="shared" si="21"/>
        <v>0</v>
      </c>
      <c r="R50">
        <f aca="true" t="shared" si="25" ref="R50:R65">IF(Q50&gt;0,1,0)</f>
        <v>0</v>
      </c>
    </row>
    <row r="51" spans="2:18" ht="12.75">
      <c r="B51" s="10"/>
      <c r="C51"/>
      <c r="E51">
        <f t="shared" si="23"/>
        <v>500</v>
      </c>
      <c r="F51" s="18">
        <f t="shared" si="14"/>
        <v>0</v>
      </c>
      <c r="G51" s="18">
        <f t="shared" si="10"/>
        <v>0</v>
      </c>
      <c r="H51" s="18">
        <f t="shared" si="15"/>
        <v>0</v>
      </c>
      <c r="I51" s="4">
        <f t="shared" si="24"/>
        <v>50</v>
      </c>
      <c r="J51" s="4">
        <f ca="1">IF($A$18=0,F51,IF($E51=$A$18,SUM(F51:OFFSET(F51,0,0,101-$I51,)),IF($E51&gt;$A$18,0,F51)))</f>
        <v>0</v>
      </c>
      <c r="K51" s="4">
        <f ca="1">IF($A$18=0,G51,IF($E51=$A$18,SUM(G51:OFFSET(G51,0,0,101-$I51,)),IF($E51&gt;$A$18,0,G51)))</f>
        <v>0</v>
      </c>
      <c r="L51" s="4">
        <f ca="1" t="shared" si="16"/>
        <v>0</v>
      </c>
      <c r="M51" s="4">
        <f ca="1" t="shared" si="17"/>
        <v>0</v>
      </c>
      <c r="N51" s="4">
        <f t="shared" si="18"/>
        <v>0</v>
      </c>
      <c r="O51" s="18">
        <f t="shared" si="19"/>
        <v>0</v>
      </c>
      <c r="P51" s="4">
        <f t="shared" si="20"/>
        <v>0</v>
      </c>
      <c r="Q51">
        <f t="shared" si="21"/>
        <v>0</v>
      </c>
      <c r="R51">
        <f t="shared" si="25"/>
        <v>0</v>
      </c>
    </row>
    <row r="52" spans="2:18" ht="12.75">
      <c r="B52" s="10"/>
      <c r="C52"/>
      <c r="E52">
        <f t="shared" si="23"/>
        <v>510</v>
      </c>
      <c r="F52" s="18">
        <f t="shared" si="14"/>
        <v>0</v>
      </c>
      <c r="G52" s="18">
        <f t="shared" si="10"/>
        <v>0</v>
      </c>
      <c r="H52" s="18">
        <f t="shared" si="15"/>
        <v>0</v>
      </c>
      <c r="I52" s="4">
        <f aca="true" t="shared" si="26" ref="I52:I67">I51+1</f>
        <v>51</v>
      </c>
      <c r="J52" s="4">
        <f ca="1">IF($A$18=0,F52,IF($E52=$A$18,SUM(F52:OFFSET(F52,0,0,101-$I52,)),IF($E52&gt;$A$18,0,F52)))</f>
        <v>0</v>
      </c>
      <c r="K52" s="4">
        <f ca="1">IF($A$18=0,G52,IF($E52=$A$18,SUM(G52:OFFSET(G52,0,0,101-$I52,)),IF($E52&gt;$A$18,0,G52)))</f>
        <v>0</v>
      </c>
      <c r="L52" s="4">
        <f ca="1" t="shared" si="16"/>
        <v>0</v>
      </c>
      <c r="M52" s="4">
        <f ca="1" t="shared" si="17"/>
        <v>0</v>
      </c>
      <c r="N52" s="4">
        <f t="shared" si="18"/>
        <v>0</v>
      </c>
      <c r="O52" s="18">
        <f t="shared" si="19"/>
        <v>0</v>
      </c>
      <c r="P52" s="4">
        <f t="shared" si="20"/>
        <v>0</v>
      </c>
      <c r="Q52">
        <f t="shared" si="21"/>
        <v>0</v>
      </c>
      <c r="R52">
        <f t="shared" si="25"/>
        <v>0</v>
      </c>
    </row>
    <row r="53" spans="2:18" ht="12.75">
      <c r="B53" s="10"/>
      <c r="C53"/>
      <c r="E53">
        <f t="shared" si="23"/>
        <v>520</v>
      </c>
      <c r="F53" s="18">
        <f t="shared" si="14"/>
        <v>0</v>
      </c>
      <c r="G53" s="18">
        <f t="shared" si="10"/>
        <v>0</v>
      </c>
      <c r="H53" s="18">
        <f t="shared" si="15"/>
        <v>0</v>
      </c>
      <c r="I53" s="4">
        <f t="shared" si="26"/>
        <v>52</v>
      </c>
      <c r="J53" s="4">
        <f ca="1">IF($A$18=0,F53,IF($E53=$A$18,SUM(F53:OFFSET(F53,0,0,101-$I53,)),IF($E53&gt;$A$18,0,F53)))</f>
        <v>0</v>
      </c>
      <c r="K53" s="4">
        <f ca="1">IF($A$18=0,G53,IF($E53=$A$18,SUM(G53:OFFSET(G53,0,0,101-$I53,)),IF($E53&gt;$A$18,0,G53)))</f>
        <v>0</v>
      </c>
      <c r="L53" s="4">
        <f ca="1" t="shared" si="16"/>
        <v>0</v>
      </c>
      <c r="M53" s="4">
        <f ca="1" t="shared" si="17"/>
        <v>0</v>
      </c>
      <c r="N53" s="4">
        <f t="shared" si="18"/>
        <v>0</v>
      </c>
      <c r="O53" s="18">
        <f t="shared" si="19"/>
        <v>0</v>
      </c>
      <c r="P53" s="4">
        <f t="shared" si="20"/>
        <v>0</v>
      </c>
      <c r="Q53">
        <f t="shared" si="21"/>
        <v>0</v>
      </c>
      <c r="R53">
        <f t="shared" si="25"/>
        <v>0</v>
      </c>
    </row>
    <row r="54" spans="2:18" ht="12.75">
      <c r="B54" s="10"/>
      <c r="C54"/>
      <c r="E54">
        <f t="shared" si="23"/>
        <v>530</v>
      </c>
      <c r="F54" s="18">
        <f t="shared" si="14"/>
        <v>0</v>
      </c>
      <c r="G54" s="18">
        <f t="shared" si="10"/>
        <v>0</v>
      </c>
      <c r="H54" s="18">
        <f t="shared" si="15"/>
        <v>0</v>
      </c>
      <c r="I54" s="4">
        <f t="shared" si="26"/>
        <v>53</v>
      </c>
      <c r="J54" s="4">
        <f ca="1">IF($A$18=0,F54,IF($E54=$A$18,SUM(F54:OFFSET(F54,0,0,101-$I54,)),IF($E54&gt;$A$18,0,F54)))</f>
        <v>0</v>
      </c>
      <c r="K54" s="4">
        <f ca="1">IF($A$18=0,G54,IF($E54=$A$18,SUM(G54:OFFSET(G54,0,0,101-$I54,)),IF($E54&gt;$A$18,0,G54)))</f>
        <v>0</v>
      </c>
      <c r="L54" s="4">
        <f ca="1" t="shared" si="16"/>
        <v>0</v>
      </c>
      <c r="M54" s="4">
        <f ca="1" t="shared" si="17"/>
        <v>0</v>
      </c>
      <c r="N54" s="4">
        <f t="shared" si="18"/>
        <v>0</v>
      </c>
      <c r="O54" s="18">
        <f t="shared" si="19"/>
        <v>0</v>
      </c>
      <c r="P54" s="4">
        <f t="shared" si="20"/>
        <v>0</v>
      </c>
      <c r="Q54">
        <f t="shared" si="21"/>
        <v>0</v>
      </c>
      <c r="R54">
        <f t="shared" si="25"/>
        <v>0</v>
      </c>
    </row>
    <row r="55" spans="2:18" ht="12.75">
      <c r="B55" s="10"/>
      <c r="C55"/>
      <c r="E55">
        <f t="shared" si="23"/>
        <v>540</v>
      </c>
      <c r="F55" s="18">
        <f t="shared" si="14"/>
        <v>0</v>
      </c>
      <c r="G55" s="18">
        <f t="shared" si="10"/>
        <v>0</v>
      </c>
      <c r="H55" s="18">
        <f t="shared" si="15"/>
        <v>0</v>
      </c>
      <c r="I55" s="4">
        <f t="shared" si="26"/>
        <v>54</v>
      </c>
      <c r="J55" s="4">
        <f ca="1">IF($A$18=0,F55,IF($E55=$A$18,SUM(F55:OFFSET(F55,0,0,101-$I55,)),IF($E55&gt;$A$18,0,F55)))</f>
        <v>0</v>
      </c>
      <c r="K55" s="4">
        <f ca="1">IF($A$18=0,G55,IF($E55=$A$18,SUM(G55:OFFSET(G55,0,0,101-$I55,)),IF($E55&gt;$A$18,0,G55)))</f>
        <v>0</v>
      </c>
      <c r="L55" s="4">
        <f ca="1" t="shared" si="16"/>
        <v>0</v>
      </c>
      <c r="M55" s="4">
        <f ca="1" t="shared" si="17"/>
        <v>0</v>
      </c>
      <c r="N55" s="4">
        <f t="shared" si="18"/>
        <v>0</v>
      </c>
      <c r="O55" s="18">
        <f t="shared" si="19"/>
        <v>0</v>
      </c>
      <c r="P55" s="4">
        <f t="shared" si="20"/>
        <v>0</v>
      </c>
      <c r="Q55">
        <f t="shared" si="21"/>
        <v>0</v>
      </c>
      <c r="R55">
        <f t="shared" si="25"/>
        <v>0</v>
      </c>
    </row>
    <row r="56" spans="2:18" ht="12.75">
      <c r="B56" s="10"/>
      <c r="C56"/>
      <c r="E56">
        <f t="shared" si="23"/>
        <v>550</v>
      </c>
      <c r="F56" s="18">
        <f t="shared" si="14"/>
        <v>0</v>
      </c>
      <c r="G56" s="18">
        <f t="shared" si="10"/>
        <v>0</v>
      </c>
      <c r="H56" s="18">
        <f t="shared" si="15"/>
        <v>0</v>
      </c>
      <c r="I56" s="4">
        <f t="shared" si="26"/>
        <v>55</v>
      </c>
      <c r="J56" s="4">
        <f ca="1">IF($A$18=0,F56,IF($E56=$A$18,SUM(F56:OFFSET(F56,0,0,101-$I56,)),IF($E56&gt;$A$18,0,F56)))</f>
        <v>0</v>
      </c>
      <c r="K56" s="4">
        <f ca="1">IF($A$18=0,G56,IF($E56=$A$18,SUM(G56:OFFSET(G56,0,0,101-$I56,)),IF($E56&gt;$A$18,0,G56)))</f>
        <v>0</v>
      </c>
      <c r="L56" s="4">
        <f ca="1" t="shared" si="16"/>
        <v>0</v>
      </c>
      <c r="M56" s="4">
        <f ca="1" t="shared" si="17"/>
        <v>0</v>
      </c>
      <c r="N56" s="4">
        <f t="shared" si="18"/>
        <v>0</v>
      </c>
      <c r="O56" s="18">
        <f t="shared" si="19"/>
        <v>0</v>
      </c>
      <c r="P56" s="4">
        <f t="shared" si="20"/>
        <v>0</v>
      </c>
      <c r="Q56">
        <f t="shared" si="21"/>
        <v>0</v>
      </c>
      <c r="R56">
        <f t="shared" si="25"/>
        <v>0</v>
      </c>
    </row>
    <row r="57" spans="2:18" ht="12.75">
      <c r="B57" s="10"/>
      <c r="C57"/>
      <c r="E57">
        <f t="shared" si="23"/>
        <v>560</v>
      </c>
      <c r="F57" s="18">
        <f t="shared" si="14"/>
        <v>0</v>
      </c>
      <c r="G57" s="18">
        <f t="shared" si="10"/>
        <v>0</v>
      </c>
      <c r="H57" s="18">
        <f t="shared" si="15"/>
        <v>0</v>
      </c>
      <c r="I57" s="4">
        <f t="shared" si="26"/>
        <v>56</v>
      </c>
      <c r="J57" s="4">
        <f ca="1">IF($A$18=0,F57,IF($E57=$A$18,SUM(F57:OFFSET(F57,0,0,101-$I57,)),IF($E57&gt;$A$18,0,F57)))</f>
        <v>0</v>
      </c>
      <c r="K57" s="4">
        <f ca="1">IF($A$18=0,G57,IF($E57=$A$18,SUM(G57:OFFSET(G57,0,0,101-$I57,)),IF($E57&gt;$A$18,0,G57)))</f>
        <v>0</v>
      </c>
      <c r="L57" s="4">
        <f ca="1" t="shared" si="16"/>
        <v>0</v>
      </c>
      <c r="M57" s="4">
        <f ca="1" t="shared" si="17"/>
        <v>0</v>
      </c>
      <c r="N57" s="4">
        <f t="shared" si="18"/>
        <v>0</v>
      </c>
      <c r="O57" s="18">
        <f t="shared" si="19"/>
        <v>0</v>
      </c>
      <c r="P57" s="4">
        <f t="shared" si="20"/>
        <v>0</v>
      </c>
      <c r="Q57">
        <f t="shared" si="21"/>
        <v>0</v>
      </c>
      <c r="R57">
        <f t="shared" si="25"/>
        <v>0</v>
      </c>
    </row>
    <row r="58" spans="2:18" ht="12.75">
      <c r="B58" s="10"/>
      <c r="C58"/>
      <c r="E58">
        <f t="shared" si="23"/>
        <v>570</v>
      </c>
      <c r="F58" s="18">
        <f t="shared" si="14"/>
        <v>0</v>
      </c>
      <c r="G58" s="18">
        <f t="shared" si="10"/>
        <v>0</v>
      </c>
      <c r="H58" s="18">
        <f t="shared" si="15"/>
        <v>0</v>
      </c>
      <c r="I58" s="4">
        <f t="shared" si="26"/>
        <v>57</v>
      </c>
      <c r="J58" s="4">
        <f ca="1">IF($A$18=0,F58,IF($E58=$A$18,SUM(F58:OFFSET(F58,0,0,101-$I58,)),IF($E58&gt;$A$18,0,F58)))</f>
        <v>0</v>
      </c>
      <c r="K58" s="4">
        <f ca="1">IF($A$18=0,G58,IF($E58=$A$18,SUM(G58:OFFSET(G58,0,0,101-$I58,)),IF($E58&gt;$A$18,0,G58)))</f>
        <v>0</v>
      </c>
      <c r="L58" s="4">
        <f ca="1" t="shared" si="16"/>
        <v>0</v>
      </c>
      <c r="M58" s="4">
        <f ca="1" t="shared" si="17"/>
        <v>0</v>
      </c>
      <c r="N58" s="4">
        <f t="shared" si="18"/>
        <v>0</v>
      </c>
      <c r="O58" s="18">
        <f t="shared" si="19"/>
        <v>0</v>
      </c>
      <c r="P58" s="4">
        <f t="shared" si="20"/>
        <v>0</v>
      </c>
      <c r="Q58">
        <f t="shared" si="21"/>
        <v>0</v>
      </c>
      <c r="R58">
        <f t="shared" si="25"/>
        <v>0</v>
      </c>
    </row>
    <row r="59" spans="2:18" ht="12.75">
      <c r="B59" s="10"/>
      <c r="C59"/>
      <c r="E59">
        <f t="shared" si="23"/>
        <v>580</v>
      </c>
      <c r="F59" s="18">
        <f t="shared" si="14"/>
        <v>0</v>
      </c>
      <c r="G59" s="18">
        <f t="shared" si="10"/>
        <v>0</v>
      </c>
      <c r="H59" s="18">
        <f t="shared" si="15"/>
        <v>0</v>
      </c>
      <c r="I59" s="4">
        <f t="shared" si="26"/>
        <v>58</v>
      </c>
      <c r="J59" s="4">
        <f ca="1">IF($A$18=0,F59,IF($E59=$A$18,SUM(F59:OFFSET(F59,0,0,101-$I59,)),IF($E59&gt;$A$18,0,F59)))</f>
        <v>0</v>
      </c>
      <c r="K59" s="4">
        <f ca="1">IF($A$18=0,G59,IF($E59=$A$18,SUM(G59:OFFSET(G59,0,0,101-$I59,)),IF($E59&gt;$A$18,0,G59)))</f>
        <v>0</v>
      </c>
      <c r="L59" s="4">
        <f ca="1" t="shared" si="16"/>
        <v>0</v>
      </c>
      <c r="M59" s="4">
        <f ca="1" t="shared" si="17"/>
        <v>0</v>
      </c>
      <c r="N59" s="4">
        <f t="shared" si="18"/>
        <v>0</v>
      </c>
      <c r="O59" s="18">
        <f t="shared" si="19"/>
        <v>0</v>
      </c>
      <c r="P59" s="4">
        <f t="shared" si="20"/>
        <v>0</v>
      </c>
      <c r="Q59">
        <f t="shared" si="21"/>
        <v>0</v>
      </c>
      <c r="R59">
        <f t="shared" si="25"/>
        <v>0</v>
      </c>
    </row>
    <row r="60" spans="2:18" ht="12.75">
      <c r="B60" s="10"/>
      <c r="C60"/>
      <c r="E60">
        <f t="shared" si="23"/>
        <v>590</v>
      </c>
      <c r="F60" s="18">
        <f t="shared" si="14"/>
        <v>0</v>
      </c>
      <c r="G60" s="18">
        <f t="shared" si="10"/>
        <v>0</v>
      </c>
      <c r="H60" s="18">
        <f t="shared" si="15"/>
        <v>0</v>
      </c>
      <c r="I60" s="4">
        <f t="shared" si="26"/>
        <v>59</v>
      </c>
      <c r="J60" s="4">
        <f ca="1">IF($A$18=0,F60,IF($E60=$A$18,SUM(F60:OFFSET(F60,0,0,101-$I60,)),IF($E60&gt;$A$18,0,F60)))</f>
        <v>0</v>
      </c>
      <c r="K60" s="4">
        <f ca="1">IF($A$18=0,G60,IF($E60=$A$18,SUM(G60:OFFSET(G60,0,0,101-$I60,)),IF($E60&gt;$A$18,0,G60)))</f>
        <v>0</v>
      </c>
      <c r="L60" s="4">
        <f ca="1" t="shared" si="16"/>
        <v>0</v>
      </c>
      <c r="M60" s="4">
        <f ca="1" t="shared" si="17"/>
        <v>0</v>
      </c>
      <c r="N60" s="4">
        <f t="shared" si="18"/>
        <v>0</v>
      </c>
      <c r="O60" s="18">
        <f t="shared" si="19"/>
        <v>0</v>
      </c>
      <c r="P60" s="4">
        <f t="shared" si="20"/>
        <v>0</v>
      </c>
      <c r="Q60">
        <f t="shared" si="21"/>
        <v>0</v>
      </c>
      <c r="R60">
        <f t="shared" si="25"/>
        <v>0</v>
      </c>
    </row>
    <row r="61" spans="2:18" ht="12.75">
      <c r="B61" s="10"/>
      <c r="C61"/>
      <c r="E61">
        <f t="shared" si="23"/>
        <v>600</v>
      </c>
      <c r="F61" s="18">
        <f t="shared" si="14"/>
        <v>0</v>
      </c>
      <c r="G61" s="18">
        <f t="shared" si="10"/>
        <v>0</v>
      </c>
      <c r="H61" s="18">
        <f t="shared" si="15"/>
        <v>0</v>
      </c>
      <c r="I61" s="4">
        <f t="shared" si="26"/>
        <v>60</v>
      </c>
      <c r="J61" s="4">
        <f ca="1">IF($A$18=0,F61,IF($E61=$A$18,SUM(F61:OFFSET(F61,0,0,101-$I61,)),IF($E61&gt;$A$18,0,F61)))</f>
        <v>0</v>
      </c>
      <c r="K61" s="4">
        <f ca="1">IF($A$18=0,G61,IF($E61=$A$18,SUM(G61:OFFSET(G61,0,0,101-$I61,)),IF($E61&gt;$A$18,0,G61)))</f>
        <v>0</v>
      </c>
      <c r="L61" s="4">
        <f ca="1" t="shared" si="16"/>
        <v>0</v>
      </c>
      <c r="M61" s="4">
        <f ca="1" t="shared" si="17"/>
        <v>0</v>
      </c>
      <c r="N61" s="4">
        <f t="shared" si="18"/>
        <v>0</v>
      </c>
      <c r="O61" s="18">
        <f t="shared" si="19"/>
        <v>0</v>
      </c>
      <c r="P61" s="4">
        <f t="shared" si="20"/>
        <v>0</v>
      </c>
      <c r="Q61">
        <f t="shared" si="21"/>
        <v>0</v>
      </c>
      <c r="R61">
        <f t="shared" si="25"/>
        <v>0</v>
      </c>
    </row>
    <row r="62" spans="2:18" ht="12.75">
      <c r="B62" s="10"/>
      <c r="C62"/>
      <c r="E62">
        <f t="shared" si="23"/>
        <v>610</v>
      </c>
      <c r="F62" s="18">
        <f t="shared" si="14"/>
        <v>0</v>
      </c>
      <c r="G62" s="18">
        <f t="shared" si="10"/>
        <v>0</v>
      </c>
      <c r="H62" s="18">
        <f t="shared" si="15"/>
        <v>0</v>
      </c>
      <c r="I62" s="4">
        <f t="shared" si="26"/>
        <v>61</v>
      </c>
      <c r="J62" s="4">
        <f ca="1">IF($A$18=0,F62,IF($E62=$A$18,SUM(F62:OFFSET(F62,0,0,101-$I62,)),IF($E62&gt;$A$18,0,F62)))</f>
        <v>0</v>
      </c>
      <c r="K62" s="4">
        <f ca="1">IF($A$18=0,G62,IF($E62=$A$18,SUM(G62:OFFSET(G62,0,0,101-$I62,)),IF($E62&gt;$A$18,0,G62)))</f>
        <v>0</v>
      </c>
      <c r="L62" s="4">
        <f ca="1" t="shared" si="16"/>
        <v>0</v>
      </c>
      <c r="M62" s="4">
        <f ca="1" t="shared" si="17"/>
        <v>0</v>
      </c>
      <c r="N62" s="4">
        <f t="shared" si="18"/>
        <v>0</v>
      </c>
      <c r="O62" s="18">
        <f t="shared" si="19"/>
        <v>0</v>
      </c>
      <c r="P62" s="4">
        <f t="shared" si="20"/>
        <v>0</v>
      </c>
      <c r="Q62">
        <f t="shared" si="21"/>
        <v>0</v>
      </c>
      <c r="R62">
        <f t="shared" si="25"/>
        <v>0</v>
      </c>
    </row>
    <row r="63" spans="2:18" ht="12.75">
      <c r="B63" s="10"/>
      <c r="C63"/>
      <c r="E63">
        <f t="shared" si="23"/>
        <v>620</v>
      </c>
      <c r="F63" s="18">
        <f t="shared" si="14"/>
        <v>0</v>
      </c>
      <c r="G63" s="18">
        <f t="shared" si="10"/>
        <v>0</v>
      </c>
      <c r="H63" s="18">
        <f t="shared" si="15"/>
        <v>0</v>
      </c>
      <c r="I63" s="4">
        <f t="shared" si="26"/>
        <v>62</v>
      </c>
      <c r="J63" s="4">
        <f ca="1">IF($A$18=0,F63,IF($E63=$A$18,SUM(F63:OFFSET(F63,0,0,101-$I63,)),IF($E63&gt;$A$18,0,F63)))</f>
        <v>0</v>
      </c>
      <c r="K63" s="4">
        <f ca="1">IF($A$18=0,G63,IF($E63=$A$18,SUM(G63:OFFSET(G63,0,0,101-$I63,)),IF($E63&gt;$A$18,0,G63)))</f>
        <v>0</v>
      </c>
      <c r="L63" s="4">
        <f ca="1" t="shared" si="16"/>
        <v>0</v>
      </c>
      <c r="M63" s="4">
        <f ca="1" t="shared" si="17"/>
        <v>0</v>
      </c>
      <c r="N63" s="4">
        <f t="shared" si="18"/>
        <v>0</v>
      </c>
      <c r="O63" s="18">
        <f t="shared" si="19"/>
        <v>0</v>
      </c>
      <c r="P63" s="4">
        <f t="shared" si="20"/>
        <v>0</v>
      </c>
      <c r="Q63">
        <f t="shared" si="21"/>
        <v>0</v>
      </c>
      <c r="R63">
        <f t="shared" si="25"/>
        <v>0</v>
      </c>
    </row>
    <row r="64" spans="2:18" ht="12.75">
      <c r="B64" s="10"/>
      <c r="C64"/>
      <c r="E64">
        <f t="shared" si="23"/>
        <v>630</v>
      </c>
      <c r="F64" s="18">
        <f t="shared" si="14"/>
        <v>0</v>
      </c>
      <c r="G64" s="18">
        <f t="shared" si="10"/>
        <v>0</v>
      </c>
      <c r="H64" s="18">
        <f t="shared" si="15"/>
        <v>0</v>
      </c>
      <c r="I64" s="4">
        <f t="shared" si="26"/>
        <v>63</v>
      </c>
      <c r="J64" s="4">
        <f ca="1">IF($A$18=0,F64,IF($E64=$A$18,SUM(F64:OFFSET(F64,0,0,101-$I64,)),IF($E64&gt;$A$18,0,F64)))</f>
        <v>0</v>
      </c>
      <c r="K64" s="4">
        <f ca="1">IF($A$18=0,G64,IF($E64=$A$18,SUM(G64:OFFSET(G64,0,0,101-$I64,)),IF($E64&gt;$A$18,0,G64)))</f>
        <v>0</v>
      </c>
      <c r="L64" s="4">
        <f ca="1" t="shared" si="16"/>
        <v>0</v>
      </c>
      <c r="M64" s="4">
        <f ca="1" t="shared" si="17"/>
        <v>0</v>
      </c>
      <c r="N64" s="4">
        <f t="shared" si="18"/>
        <v>0</v>
      </c>
      <c r="O64" s="18">
        <f t="shared" si="19"/>
        <v>0</v>
      </c>
      <c r="P64" s="4">
        <f t="shared" si="20"/>
        <v>0</v>
      </c>
      <c r="Q64">
        <f t="shared" si="21"/>
        <v>0</v>
      </c>
      <c r="R64">
        <f t="shared" si="25"/>
        <v>0</v>
      </c>
    </row>
    <row r="65" spans="2:18" ht="12.75">
      <c r="B65" s="10"/>
      <c r="C65"/>
      <c r="E65">
        <f t="shared" si="23"/>
        <v>640</v>
      </c>
      <c r="F65" s="18">
        <f t="shared" si="14"/>
        <v>0</v>
      </c>
      <c r="G65" s="18">
        <f t="shared" si="10"/>
        <v>0</v>
      </c>
      <c r="H65" s="18">
        <f t="shared" si="15"/>
        <v>0</v>
      </c>
      <c r="I65" s="4">
        <f t="shared" si="26"/>
        <v>64</v>
      </c>
      <c r="J65" s="4">
        <f ca="1">IF($A$18=0,F65,IF($E65=$A$18,SUM(F65:OFFSET(F65,0,0,101-$I65,)),IF($E65&gt;$A$18,0,F65)))</f>
        <v>0</v>
      </c>
      <c r="K65" s="4">
        <f ca="1">IF($A$18=0,G65,IF($E65=$A$18,SUM(G65:OFFSET(G65,0,0,101-$I65,)),IF($E65&gt;$A$18,0,G65)))</f>
        <v>0</v>
      </c>
      <c r="L65" s="4">
        <f ca="1" t="shared" si="16"/>
        <v>0</v>
      </c>
      <c r="M65" s="4">
        <f ca="1" t="shared" si="17"/>
        <v>0</v>
      </c>
      <c r="N65" s="4">
        <f t="shared" si="18"/>
        <v>0</v>
      </c>
      <c r="O65" s="18">
        <f t="shared" si="19"/>
        <v>0</v>
      </c>
      <c r="P65" s="4">
        <f t="shared" si="20"/>
        <v>0</v>
      </c>
      <c r="Q65">
        <f t="shared" si="21"/>
        <v>0</v>
      </c>
      <c r="R65">
        <f t="shared" si="25"/>
        <v>0</v>
      </c>
    </row>
    <row r="66" spans="2:18" ht="12.75">
      <c r="B66" s="10"/>
      <c r="C66"/>
      <c r="E66">
        <f t="shared" si="23"/>
        <v>650</v>
      </c>
      <c r="F66" s="18">
        <f aca="true" t="shared" si="27" ref="F66:F101">C66</f>
        <v>0</v>
      </c>
      <c r="G66" s="18">
        <f t="shared" si="10"/>
        <v>0</v>
      </c>
      <c r="H66" s="18">
        <f aca="true" t="shared" si="28" ref="H66:H101">E66*(F66/SUM($F$2:$F$101))</f>
        <v>0</v>
      </c>
      <c r="I66" s="4">
        <f t="shared" si="26"/>
        <v>65</v>
      </c>
      <c r="J66" s="4">
        <f ca="1">IF($A$18=0,F66,IF($E66=$A$18,SUM(F66:OFFSET(F66,0,0,101-$I66,)),IF($E66&gt;$A$18,0,F66)))</f>
        <v>0</v>
      </c>
      <c r="K66" s="4">
        <f ca="1">IF($A$18=0,G66,IF($E66=$A$18,SUM(G66:OFFSET(G66,0,0,101-$I66,)),IF($E66&gt;$A$18,0,G66)))</f>
        <v>0</v>
      </c>
      <c r="L66" s="4">
        <f aca="true" ca="1" t="shared" si="29" ref="L66:L101">IF($A$15=0,$J66,IF($E66&lt;$A$15,0,IF($E66&gt;$A$15,$J66,SUM(OFFSET($J$2,0,0,(($E66-E$2)/$A$12)+1),))))</f>
        <v>0</v>
      </c>
      <c r="M66" s="4">
        <f aca="true" ca="1" t="shared" si="30" ref="M66:M101">IF($A$15=0,$K66,IF($E66&lt;$A$15,0,IF($E66&gt;$A$15,$K66,SUM(OFFSET($K$2,0,0,(($E66-$E$2)/$A$12)+1),))))</f>
        <v>0</v>
      </c>
      <c r="N66" s="4">
        <f aca="true" t="shared" si="31" ref="N66:N101">IF(L66&gt;0,1,0)</f>
        <v>0</v>
      </c>
      <c r="O66" s="18">
        <f aca="true" t="shared" si="32" ref="O66:O97">IF(N66=0,0,IF(M66&lt;5,1,0))</f>
        <v>0</v>
      </c>
      <c r="P66" s="4">
        <f aca="true" t="shared" si="33" ref="P66:P101">(F66/SUM($F$2:$F$101))*((E66-$T$13)^2)</f>
        <v>0</v>
      </c>
      <c r="Q66">
        <f aca="true" t="shared" si="34" ref="Q66:Q101">IF(J66=0,0,IF(K66=0,0,((J66-K66)^2)/K66))</f>
        <v>0</v>
      </c>
      <c r="R66">
        <f aca="true" t="shared" si="35" ref="R66:R81">IF(Q66&gt;0,1,0)</f>
        <v>0</v>
      </c>
    </row>
    <row r="67" spans="2:18" ht="12.75">
      <c r="B67" s="10"/>
      <c r="C67"/>
      <c r="E67">
        <f aca="true" t="shared" si="36" ref="E67:E101">E66+$A$12</f>
        <v>660</v>
      </c>
      <c r="F67" s="18">
        <f t="shared" si="27"/>
        <v>0</v>
      </c>
      <c r="G67" s="18">
        <f aca="true" t="shared" si="37" ref="G67:G101">ROUND(SUM(C$2:C$101)*(D67/(SUM(D$2:D$101))),0)</f>
        <v>0</v>
      </c>
      <c r="H67" s="18">
        <f t="shared" si="28"/>
        <v>0</v>
      </c>
      <c r="I67" s="4">
        <f t="shared" si="26"/>
        <v>66</v>
      </c>
      <c r="J67" s="4">
        <f ca="1">IF($A$18=0,F67,IF($E67=$A$18,SUM(F67:OFFSET(F67,0,0,101-$I67,)),IF($E67&gt;$A$18,0,F67)))</f>
        <v>0</v>
      </c>
      <c r="K67" s="4">
        <f ca="1">IF($A$18=0,G67,IF($E67=$A$18,SUM(G67:OFFSET(G67,0,0,101-$I67,)),IF($E67&gt;$A$18,0,G67)))</f>
        <v>0</v>
      </c>
      <c r="L67" s="4">
        <f ca="1" t="shared" si="29"/>
        <v>0</v>
      </c>
      <c r="M67" s="4">
        <f ca="1" t="shared" si="30"/>
        <v>0</v>
      </c>
      <c r="N67" s="4">
        <f t="shared" si="31"/>
        <v>0</v>
      </c>
      <c r="O67" s="18">
        <f t="shared" si="32"/>
        <v>0</v>
      </c>
      <c r="P67" s="4">
        <f t="shared" si="33"/>
        <v>0</v>
      </c>
      <c r="Q67">
        <f t="shared" si="34"/>
        <v>0</v>
      </c>
      <c r="R67">
        <f t="shared" si="35"/>
        <v>0</v>
      </c>
    </row>
    <row r="68" spans="2:18" ht="12.75">
      <c r="B68" s="10"/>
      <c r="C68"/>
      <c r="E68">
        <f t="shared" si="36"/>
        <v>670</v>
      </c>
      <c r="F68" s="18">
        <f t="shared" si="27"/>
        <v>0</v>
      </c>
      <c r="G68" s="18">
        <f t="shared" si="37"/>
        <v>0</v>
      </c>
      <c r="H68" s="18">
        <f t="shared" si="28"/>
        <v>0</v>
      </c>
      <c r="I68" s="4">
        <f aca="true" t="shared" si="38" ref="I68:I83">I67+1</f>
        <v>67</v>
      </c>
      <c r="J68" s="4">
        <f ca="1">IF($A$18=0,F68,IF($E68=$A$18,SUM(F68:OFFSET(F68,0,0,101-$I68,)),IF($E68&gt;$A$18,0,F68)))</f>
        <v>0</v>
      </c>
      <c r="K68" s="4">
        <f ca="1">IF($A$18=0,G68,IF($E68=$A$18,SUM(G68:OFFSET(G68,0,0,101-$I68,)),IF($E68&gt;$A$18,0,G68)))</f>
        <v>0</v>
      </c>
      <c r="L68" s="4">
        <f ca="1" t="shared" si="29"/>
        <v>0</v>
      </c>
      <c r="M68" s="4">
        <f ca="1" t="shared" si="30"/>
        <v>0</v>
      </c>
      <c r="N68" s="4">
        <f t="shared" si="31"/>
        <v>0</v>
      </c>
      <c r="O68" s="18">
        <f t="shared" si="32"/>
        <v>0</v>
      </c>
      <c r="P68" s="4">
        <f t="shared" si="33"/>
        <v>0</v>
      </c>
      <c r="Q68">
        <f t="shared" si="34"/>
        <v>0</v>
      </c>
      <c r="R68">
        <f t="shared" si="35"/>
        <v>0</v>
      </c>
    </row>
    <row r="69" spans="2:18" ht="12.75">
      <c r="B69" s="10"/>
      <c r="C69"/>
      <c r="E69">
        <f t="shared" si="36"/>
        <v>680</v>
      </c>
      <c r="F69" s="18">
        <f t="shared" si="27"/>
        <v>0</v>
      </c>
      <c r="G69" s="18">
        <f t="shared" si="37"/>
        <v>0</v>
      </c>
      <c r="H69" s="18">
        <f t="shared" si="28"/>
        <v>0</v>
      </c>
      <c r="I69" s="4">
        <f t="shared" si="38"/>
        <v>68</v>
      </c>
      <c r="J69" s="4">
        <f ca="1">IF($A$18=0,F69,IF($E69=$A$18,SUM(F69:OFFSET(F69,0,0,101-$I69,)),IF($E69&gt;$A$18,0,F69)))</f>
        <v>0</v>
      </c>
      <c r="K69" s="4">
        <f ca="1">IF($A$18=0,G69,IF($E69=$A$18,SUM(G69:OFFSET(G69,0,0,101-$I69,)),IF($E69&gt;$A$18,0,G69)))</f>
        <v>0</v>
      </c>
      <c r="L69" s="4">
        <f ca="1" t="shared" si="29"/>
        <v>0</v>
      </c>
      <c r="M69" s="4">
        <f ca="1" t="shared" si="30"/>
        <v>0</v>
      </c>
      <c r="N69" s="4">
        <f t="shared" si="31"/>
        <v>0</v>
      </c>
      <c r="O69" s="18">
        <f t="shared" si="32"/>
        <v>0</v>
      </c>
      <c r="P69" s="4">
        <f t="shared" si="33"/>
        <v>0</v>
      </c>
      <c r="Q69">
        <f t="shared" si="34"/>
        <v>0</v>
      </c>
      <c r="R69">
        <f t="shared" si="35"/>
        <v>0</v>
      </c>
    </row>
    <row r="70" spans="2:18" ht="12.75">
      <c r="B70" s="10"/>
      <c r="C70"/>
      <c r="E70">
        <f t="shared" si="36"/>
        <v>690</v>
      </c>
      <c r="F70" s="18">
        <f t="shared" si="27"/>
        <v>0</v>
      </c>
      <c r="G70" s="18">
        <f t="shared" si="37"/>
        <v>0</v>
      </c>
      <c r="H70" s="18">
        <f t="shared" si="28"/>
        <v>0</v>
      </c>
      <c r="I70" s="4">
        <f t="shared" si="38"/>
        <v>69</v>
      </c>
      <c r="J70" s="4">
        <f ca="1">IF($A$18=0,F70,IF($E70=$A$18,SUM(F70:OFFSET(F70,0,0,101-$I70,)),IF($E70&gt;$A$18,0,F70)))</f>
        <v>0</v>
      </c>
      <c r="K70" s="4">
        <f ca="1">IF($A$18=0,G70,IF($E70=$A$18,SUM(G70:OFFSET(G70,0,0,101-$I70,)),IF($E70&gt;$A$18,0,G70)))</f>
        <v>0</v>
      </c>
      <c r="L70" s="4">
        <f ca="1" t="shared" si="29"/>
        <v>0</v>
      </c>
      <c r="M70" s="4">
        <f ca="1" t="shared" si="30"/>
        <v>0</v>
      </c>
      <c r="N70" s="4">
        <f t="shared" si="31"/>
        <v>0</v>
      </c>
      <c r="O70" s="18">
        <f t="shared" si="32"/>
        <v>0</v>
      </c>
      <c r="P70" s="4">
        <f t="shared" si="33"/>
        <v>0</v>
      </c>
      <c r="Q70">
        <f t="shared" si="34"/>
        <v>0</v>
      </c>
      <c r="R70">
        <f t="shared" si="35"/>
        <v>0</v>
      </c>
    </row>
    <row r="71" spans="2:18" ht="12.75">
      <c r="B71" s="10"/>
      <c r="C71"/>
      <c r="E71">
        <f t="shared" si="36"/>
        <v>700</v>
      </c>
      <c r="F71" s="18">
        <f t="shared" si="27"/>
        <v>0</v>
      </c>
      <c r="G71" s="18">
        <f t="shared" si="37"/>
        <v>0</v>
      </c>
      <c r="H71" s="18">
        <f t="shared" si="28"/>
        <v>0</v>
      </c>
      <c r="I71" s="4">
        <f t="shared" si="38"/>
        <v>70</v>
      </c>
      <c r="J71" s="4">
        <f ca="1">IF($A$18=0,F71,IF($E71=$A$18,SUM(F71:OFFSET(F71,0,0,101-$I71,)),IF($E71&gt;$A$18,0,F71)))</f>
        <v>0</v>
      </c>
      <c r="K71" s="4">
        <f ca="1">IF($A$18=0,G71,IF($E71=$A$18,SUM(G71:OFFSET(G71,0,0,101-$I71,)),IF($E71&gt;$A$18,0,G71)))</f>
        <v>0</v>
      </c>
      <c r="L71" s="4">
        <f ca="1" t="shared" si="29"/>
        <v>0</v>
      </c>
      <c r="M71" s="4">
        <f ca="1" t="shared" si="30"/>
        <v>0</v>
      </c>
      <c r="N71" s="4">
        <f t="shared" si="31"/>
        <v>0</v>
      </c>
      <c r="O71" s="18">
        <f t="shared" si="32"/>
        <v>0</v>
      </c>
      <c r="P71" s="4">
        <f t="shared" si="33"/>
        <v>0</v>
      </c>
      <c r="Q71">
        <f t="shared" si="34"/>
        <v>0</v>
      </c>
      <c r="R71">
        <f t="shared" si="35"/>
        <v>0</v>
      </c>
    </row>
    <row r="72" spans="2:18" ht="12.75">
      <c r="B72" s="10"/>
      <c r="C72"/>
      <c r="E72">
        <f t="shared" si="36"/>
        <v>710</v>
      </c>
      <c r="F72" s="18">
        <f t="shared" si="27"/>
        <v>0</v>
      </c>
      <c r="G72" s="18">
        <f t="shared" si="37"/>
        <v>0</v>
      </c>
      <c r="H72" s="18">
        <f t="shared" si="28"/>
        <v>0</v>
      </c>
      <c r="I72" s="4">
        <f t="shared" si="38"/>
        <v>71</v>
      </c>
      <c r="J72" s="4">
        <f ca="1">IF($A$18=0,F72,IF($E72=$A$18,SUM(F72:OFFSET(F72,0,0,101-$I72,)),IF($E72&gt;$A$18,0,F72)))</f>
        <v>0</v>
      </c>
      <c r="K72" s="4">
        <f ca="1">IF($A$18=0,G72,IF($E72=$A$18,SUM(G72:OFFSET(G72,0,0,101-$I72,)),IF($E72&gt;$A$18,0,G72)))</f>
        <v>0</v>
      </c>
      <c r="L72" s="4">
        <f ca="1" t="shared" si="29"/>
        <v>0</v>
      </c>
      <c r="M72" s="4">
        <f ca="1" t="shared" si="30"/>
        <v>0</v>
      </c>
      <c r="N72" s="4">
        <f t="shared" si="31"/>
        <v>0</v>
      </c>
      <c r="O72" s="18">
        <f t="shared" si="32"/>
        <v>0</v>
      </c>
      <c r="P72" s="4">
        <f t="shared" si="33"/>
        <v>0</v>
      </c>
      <c r="Q72">
        <f t="shared" si="34"/>
        <v>0</v>
      </c>
      <c r="R72">
        <f t="shared" si="35"/>
        <v>0</v>
      </c>
    </row>
    <row r="73" spans="2:18" ht="12.75">
      <c r="B73" s="10"/>
      <c r="C73"/>
      <c r="E73">
        <f t="shared" si="36"/>
        <v>720</v>
      </c>
      <c r="F73" s="18">
        <f t="shared" si="27"/>
        <v>0</v>
      </c>
      <c r="G73" s="18">
        <f t="shared" si="37"/>
        <v>0</v>
      </c>
      <c r="H73" s="18">
        <f t="shared" si="28"/>
        <v>0</v>
      </c>
      <c r="I73" s="4">
        <f t="shared" si="38"/>
        <v>72</v>
      </c>
      <c r="J73" s="4">
        <f ca="1">IF($A$18=0,F73,IF($E73=$A$18,SUM(F73:OFFSET(F73,0,0,101-$I73,)),IF($E73&gt;$A$18,0,F73)))</f>
        <v>0</v>
      </c>
      <c r="K73" s="4">
        <f ca="1">IF($A$18=0,G73,IF($E73=$A$18,SUM(G73:OFFSET(G73,0,0,101-$I73,)),IF($E73&gt;$A$18,0,G73)))</f>
        <v>0</v>
      </c>
      <c r="L73" s="4">
        <f ca="1" t="shared" si="29"/>
        <v>0</v>
      </c>
      <c r="M73" s="4">
        <f ca="1" t="shared" si="30"/>
        <v>0</v>
      </c>
      <c r="N73" s="4">
        <f t="shared" si="31"/>
        <v>0</v>
      </c>
      <c r="O73" s="18">
        <f t="shared" si="32"/>
        <v>0</v>
      </c>
      <c r="P73" s="4">
        <f t="shared" si="33"/>
        <v>0</v>
      </c>
      <c r="Q73">
        <f t="shared" si="34"/>
        <v>0</v>
      </c>
      <c r="R73">
        <f t="shared" si="35"/>
        <v>0</v>
      </c>
    </row>
    <row r="74" spans="2:18" ht="12.75">
      <c r="B74" s="10"/>
      <c r="C74"/>
      <c r="E74">
        <f t="shared" si="36"/>
        <v>730</v>
      </c>
      <c r="F74" s="18">
        <f t="shared" si="27"/>
        <v>0</v>
      </c>
      <c r="G74" s="18">
        <f t="shared" si="37"/>
        <v>0</v>
      </c>
      <c r="H74" s="18">
        <f t="shared" si="28"/>
        <v>0</v>
      </c>
      <c r="I74" s="4">
        <f t="shared" si="38"/>
        <v>73</v>
      </c>
      <c r="J74" s="4">
        <f ca="1">IF($A$18=0,F74,IF($E74=$A$18,SUM(F74:OFFSET(F74,0,0,101-$I74,)),IF($E74&gt;$A$18,0,F74)))</f>
        <v>0</v>
      </c>
      <c r="K74" s="4">
        <f ca="1">IF($A$18=0,G74,IF($E74=$A$18,SUM(G74:OFFSET(G74,0,0,101-$I74,)),IF($E74&gt;$A$18,0,G74)))</f>
        <v>0</v>
      </c>
      <c r="L74" s="4">
        <f ca="1" t="shared" si="29"/>
        <v>0</v>
      </c>
      <c r="M74" s="4">
        <f ca="1" t="shared" si="30"/>
        <v>0</v>
      </c>
      <c r="N74" s="4">
        <f t="shared" si="31"/>
        <v>0</v>
      </c>
      <c r="O74" s="18">
        <f t="shared" si="32"/>
        <v>0</v>
      </c>
      <c r="P74" s="4">
        <f t="shared" si="33"/>
        <v>0</v>
      </c>
      <c r="Q74">
        <f t="shared" si="34"/>
        <v>0</v>
      </c>
      <c r="R74">
        <f t="shared" si="35"/>
        <v>0</v>
      </c>
    </row>
    <row r="75" spans="2:18" ht="12.75">
      <c r="B75" s="10"/>
      <c r="C75"/>
      <c r="E75">
        <f t="shared" si="36"/>
        <v>740</v>
      </c>
      <c r="F75" s="18">
        <f t="shared" si="27"/>
        <v>0</v>
      </c>
      <c r="G75" s="18">
        <f t="shared" si="37"/>
        <v>0</v>
      </c>
      <c r="H75" s="18">
        <f t="shared" si="28"/>
        <v>0</v>
      </c>
      <c r="I75" s="4">
        <f t="shared" si="38"/>
        <v>74</v>
      </c>
      <c r="J75" s="4">
        <f ca="1">IF($A$18=0,F75,IF($E75=$A$18,SUM(F75:OFFSET(F75,0,0,101-$I75,)),IF($E75&gt;$A$18,0,F75)))</f>
        <v>0</v>
      </c>
      <c r="K75" s="4">
        <f ca="1">IF($A$18=0,G75,IF($E75=$A$18,SUM(G75:OFFSET(G75,0,0,101-$I75,)),IF($E75&gt;$A$18,0,G75)))</f>
        <v>0</v>
      </c>
      <c r="L75" s="4">
        <f ca="1" t="shared" si="29"/>
        <v>0</v>
      </c>
      <c r="M75" s="4">
        <f ca="1" t="shared" si="30"/>
        <v>0</v>
      </c>
      <c r="N75" s="4">
        <f t="shared" si="31"/>
        <v>0</v>
      </c>
      <c r="O75" s="18">
        <f t="shared" si="32"/>
        <v>0</v>
      </c>
      <c r="P75" s="4">
        <f t="shared" si="33"/>
        <v>0</v>
      </c>
      <c r="Q75">
        <f t="shared" si="34"/>
        <v>0</v>
      </c>
      <c r="R75">
        <f t="shared" si="35"/>
        <v>0</v>
      </c>
    </row>
    <row r="76" spans="2:18" ht="12.75">
      <c r="B76" s="10"/>
      <c r="C76"/>
      <c r="E76">
        <f t="shared" si="36"/>
        <v>750</v>
      </c>
      <c r="F76" s="18">
        <f t="shared" si="27"/>
        <v>0</v>
      </c>
      <c r="G76" s="18">
        <f t="shared" si="37"/>
        <v>0</v>
      </c>
      <c r="H76" s="18">
        <f t="shared" si="28"/>
        <v>0</v>
      </c>
      <c r="I76" s="4">
        <f t="shared" si="38"/>
        <v>75</v>
      </c>
      <c r="J76" s="4">
        <f ca="1">IF($A$18=0,F76,IF($E76=$A$18,SUM(F76:OFFSET(F76,0,0,101-$I76,)),IF($E76&gt;$A$18,0,F76)))</f>
        <v>0</v>
      </c>
      <c r="K76" s="4">
        <f ca="1">IF($A$18=0,G76,IF($E76=$A$18,SUM(G76:OFFSET(G76,0,0,101-$I76,)),IF($E76&gt;$A$18,0,G76)))</f>
        <v>0</v>
      </c>
      <c r="L76" s="4">
        <f ca="1" t="shared" si="29"/>
        <v>0</v>
      </c>
      <c r="M76" s="4">
        <f ca="1" t="shared" si="30"/>
        <v>0</v>
      </c>
      <c r="N76" s="4">
        <f t="shared" si="31"/>
        <v>0</v>
      </c>
      <c r="O76" s="18">
        <f t="shared" si="32"/>
        <v>0</v>
      </c>
      <c r="P76" s="4">
        <f t="shared" si="33"/>
        <v>0</v>
      </c>
      <c r="Q76">
        <f t="shared" si="34"/>
        <v>0</v>
      </c>
      <c r="R76">
        <f t="shared" si="35"/>
        <v>0</v>
      </c>
    </row>
    <row r="77" spans="2:18" ht="12.75">
      <c r="B77" s="10"/>
      <c r="C77"/>
      <c r="E77">
        <f t="shared" si="36"/>
        <v>760</v>
      </c>
      <c r="F77" s="18">
        <f t="shared" si="27"/>
        <v>0</v>
      </c>
      <c r="G77" s="18">
        <f t="shared" si="37"/>
        <v>0</v>
      </c>
      <c r="H77" s="18">
        <f t="shared" si="28"/>
        <v>0</v>
      </c>
      <c r="I77" s="4">
        <f t="shared" si="38"/>
        <v>76</v>
      </c>
      <c r="J77" s="4">
        <f ca="1">IF($A$18=0,F77,IF($E77=$A$18,SUM(F77:OFFSET(F77,0,0,101-$I77,)),IF($E77&gt;$A$18,0,F77)))</f>
        <v>0</v>
      </c>
      <c r="K77" s="4">
        <f ca="1">IF($A$18=0,G77,IF($E77=$A$18,SUM(G77:OFFSET(G77,0,0,101-$I77,)),IF($E77&gt;$A$18,0,G77)))</f>
        <v>0</v>
      </c>
      <c r="L77" s="4">
        <f ca="1" t="shared" si="29"/>
        <v>0</v>
      </c>
      <c r="M77" s="4">
        <f ca="1" t="shared" si="30"/>
        <v>0</v>
      </c>
      <c r="N77" s="4">
        <f t="shared" si="31"/>
        <v>0</v>
      </c>
      <c r="O77" s="18">
        <f t="shared" si="32"/>
        <v>0</v>
      </c>
      <c r="P77" s="4">
        <f t="shared" si="33"/>
        <v>0</v>
      </c>
      <c r="Q77">
        <f t="shared" si="34"/>
        <v>0</v>
      </c>
      <c r="R77">
        <f t="shared" si="35"/>
        <v>0</v>
      </c>
    </row>
    <row r="78" spans="2:18" ht="12.75">
      <c r="B78" s="10"/>
      <c r="C78"/>
      <c r="E78">
        <f t="shared" si="36"/>
        <v>770</v>
      </c>
      <c r="F78" s="18">
        <f t="shared" si="27"/>
        <v>0</v>
      </c>
      <c r="G78" s="18">
        <f t="shared" si="37"/>
        <v>0</v>
      </c>
      <c r="H78" s="18">
        <f t="shared" si="28"/>
        <v>0</v>
      </c>
      <c r="I78" s="4">
        <f t="shared" si="38"/>
        <v>77</v>
      </c>
      <c r="J78" s="4">
        <f ca="1">IF($A$18=0,F78,IF($E78=$A$18,SUM(F78:OFFSET(F78,0,0,101-$I78,)),IF($E78&gt;$A$18,0,F78)))</f>
        <v>0</v>
      </c>
      <c r="K78" s="4">
        <f ca="1">IF($A$18=0,G78,IF($E78=$A$18,SUM(G78:OFFSET(G78,0,0,101-$I78,)),IF($E78&gt;$A$18,0,G78)))</f>
        <v>0</v>
      </c>
      <c r="L78" s="4">
        <f ca="1" t="shared" si="29"/>
        <v>0</v>
      </c>
      <c r="M78" s="4">
        <f ca="1" t="shared" si="30"/>
        <v>0</v>
      </c>
      <c r="N78" s="4">
        <f t="shared" si="31"/>
        <v>0</v>
      </c>
      <c r="O78" s="18">
        <f t="shared" si="32"/>
        <v>0</v>
      </c>
      <c r="P78" s="4">
        <f t="shared" si="33"/>
        <v>0</v>
      </c>
      <c r="Q78">
        <f t="shared" si="34"/>
        <v>0</v>
      </c>
      <c r="R78">
        <f t="shared" si="35"/>
        <v>0</v>
      </c>
    </row>
    <row r="79" spans="2:18" ht="12.75">
      <c r="B79" s="10"/>
      <c r="C79"/>
      <c r="E79">
        <f t="shared" si="36"/>
        <v>780</v>
      </c>
      <c r="F79" s="18">
        <f t="shared" si="27"/>
        <v>0</v>
      </c>
      <c r="G79" s="18">
        <f t="shared" si="37"/>
        <v>0</v>
      </c>
      <c r="H79" s="18">
        <f t="shared" si="28"/>
        <v>0</v>
      </c>
      <c r="I79" s="4">
        <f t="shared" si="38"/>
        <v>78</v>
      </c>
      <c r="J79" s="4">
        <f ca="1">IF($A$18=0,F79,IF($E79=$A$18,SUM(F79:OFFSET(F79,0,0,101-$I79,)),IF($E79&gt;$A$18,0,F79)))</f>
        <v>0</v>
      </c>
      <c r="K79" s="4">
        <f ca="1">IF($A$18=0,G79,IF($E79=$A$18,SUM(G79:OFFSET(G79,0,0,101-$I79,)),IF($E79&gt;$A$18,0,G79)))</f>
        <v>0</v>
      </c>
      <c r="L79" s="4">
        <f ca="1" t="shared" si="29"/>
        <v>0</v>
      </c>
      <c r="M79" s="4">
        <f ca="1" t="shared" si="30"/>
        <v>0</v>
      </c>
      <c r="N79" s="4">
        <f t="shared" si="31"/>
        <v>0</v>
      </c>
      <c r="O79" s="18">
        <f t="shared" si="32"/>
        <v>0</v>
      </c>
      <c r="P79" s="4">
        <f t="shared" si="33"/>
        <v>0</v>
      </c>
      <c r="Q79">
        <f t="shared" si="34"/>
        <v>0</v>
      </c>
      <c r="R79">
        <f t="shared" si="35"/>
        <v>0</v>
      </c>
    </row>
    <row r="80" spans="2:18" ht="12.75">
      <c r="B80" s="10"/>
      <c r="C80" s="1"/>
      <c r="E80">
        <f t="shared" si="36"/>
        <v>790</v>
      </c>
      <c r="F80" s="18">
        <f t="shared" si="27"/>
        <v>0</v>
      </c>
      <c r="G80" s="18">
        <f t="shared" si="37"/>
        <v>0</v>
      </c>
      <c r="H80" s="18">
        <f t="shared" si="28"/>
        <v>0</v>
      </c>
      <c r="I80" s="4">
        <f t="shared" si="38"/>
        <v>79</v>
      </c>
      <c r="J80" s="4">
        <f ca="1">IF($A$18=0,F80,IF($E80=$A$18,SUM(F80:OFFSET(F80,0,0,101-$I80,)),IF($E80&gt;$A$18,0,F80)))</f>
        <v>0</v>
      </c>
      <c r="K80" s="4">
        <f ca="1">IF($A$18=0,G80,IF($E80=$A$18,SUM(G80:OFFSET(G80,0,0,101-$I80,)),IF($E80&gt;$A$18,0,G80)))</f>
        <v>0</v>
      </c>
      <c r="L80" s="4">
        <f ca="1" t="shared" si="29"/>
        <v>0</v>
      </c>
      <c r="M80" s="4">
        <f ca="1" t="shared" si="30"/>
        <v>0</v>
      </c>
      <c r="N80" s="4">
        <f t="shared" si="31"/>
        <v>0</v>
      </c>
      <c r="O80" s="18">
        <f t="shared" si="32"/>
        <v>0</v>
      </c>
      <c r="P80" s="4">
        <f t="shared" si="33"/>
        <v>0</v>
      </c>
      <c r="Q80">
        <f t="shared" si="34"/>
        <v>0</v>
      </c>
      <c r="R80">
        <f t="shared" si="35"/>
        <v>0</v>
      </c>
    </row>
    <row r="81" spans="2:18" ht="12.75">
      <c r="B81" s="10"/>
      <c r="C81" s="1"/>
      <c r="E81">
        <f t="shared" si="36"/>
        <v>800</v>
      </c>
      <c r="F81" s="18">
        <f t="shared" si="27"/>
        <v>0</v>
      </c>
      <c r="G81" s="18">
        <f t="shared" si="37"/>
        <v>0</v>
      </c>
      <c r="H81" s="18">
        <f t="shared" si="28"/>
        <v>0</v>
      </c>
      <c r="I81" s="4">
        <f t="shared" si="38"/>
        <v>80</v>
      </c>
      <c r="J81" s="4">
        <f ca="1">IF($A$18=0,F81,IF($E81=$A$18,SUM(F81:OFFSET(F81,0,0,101-$I81,)),IF($E81&gt;$A$18,0,F81)))</f>
        <v>0</v>
      </c>
      <c r="K81" s="4">
        <f ca="1">IF($A$18=0,G81,IF($E81=$A$18,SUM(G81:OFFSET(G81,0,0,101-$I81,)),IF($E81&gt;$A$18,0,G81)))</f>
        <v>0</v>
      </c>
      <c r="L81" s="4">
        <f ca="1" t="shared" si="29"/>
        <v>0</v>
      </c>
      <c r="M81" s="4">
        <f ca="1" t="shared" si="30"/>
        <v>0</v>
      </c>
      <c r="N81" s="4">
        <f t="shared" si="31"/>
        <v>0</v>
      </c>
      <c r="O81" s="18">
        <f t="shared" si="32"/>
        <v>0</v>
      </c>
      <c r="P81" s="4">
        <f t="shared" si="33"/>
        <v>0</v>
      </c>
      <c r="Q81">
        <f t="shared" si="34"/>
        <v>0</v>
      </c>
      <c r="R81">
        <f t="shared" si="35"/>
        <v>0</v>
      </c>
    </row>
    <row r="82" spans="2:18" ht="12.75">
      <c r="B82" s="10"/>
      <c r="C82" s="1"/>
      <c r="E82">
        <f t="shared" si="36"/>
        <v>810</v>
      </c>
      <c r="F82" s="18">
        <f t="shared" si="27"/>
        <v>0</v>
      </c>
      <c r="G82" s="18">
        <f t="shared" si="37"/>
        <v>0</v>
      </c>
      <c r="H82" s="18">
        <f t="shared" si="28"/>
        <v>0</v>
      </c>
      <c r="I82" s="4">
        <f t="shared" si="38"/>
        <v>81</v>
      </c>
      <c r="J82" s="4">
        <f ca="1">IF($A$18=0,F82,IF($E82=$A$18,SUM(F82:OFFSET(F82,0,0,101-$I82,)),IF($E82&gt;$A$18,0,F82)))</f>
        <v>0</v>
      </c>
      <c r="K82" s="4">
        <f ca="1">IF($A$18=0,G82,IF($E82=$A$18,SUM(G82:OFFSET(G82,0,0,101-$I82,)),IF($E82&gt;$A$18,0,G82)))</f>
        <v>0</v>
      </c>
      <c r="L82" s="4">
        <f ca="1" t="shared" si="29"/>
        <v>0</v>
      </c>
      <c r="M82" s="4">
        <f ca="1" t="shared" si="30"/>
        <v>0</v>
      </c>
      <c r="N82" s="4">
        <f t="shared" si="31"/>
        <v>0</v>
      </c>
      <c r="O82" s="18">
        <f t="shared" si="32"/>
        <v>0</v>
      </c>
      <c r="P82" s="4">
        <f t="shared" si="33"/>
        <v>0</v>
      </c>
      <c r="Q82">
        <f t="shared" si="34"/>
        <v>0</v>
      </c>
      <c r="R82">
        <f aca="true" t="shared" si="39" ref="R82:R97">IF(Q82&gt;0,1,0)</f>
        <v>0</v>
      </c>
    </row>
    <row r="83" spans="2:18" ht="12.75">
      <c r="B83" s="10"/>
      <c r="C83" s="1"/>
      <c r="E83">
        <f t="shared" si="36"/>
        <v>820</v>
      </c>
      <c r="F83" s="18">
        <f t="shared" si="27"/>
        <v>0</v>
      </c>
      <c r="G83" s="18">
        <f t="shared" si="37"/>
        <v>0</v>
      </c>
      <c r="H83" s="18">
        <f t="shared" si="28"/>
        <v>0</v>
      </c>
      <c r="I83" s="4">
        <f t="shared" si="38"/>
        <v>82</v>
      </c>
      <c r="J83" s="4">
        <f ca="1">IF($A$18=0,F83,IF($E83=$A$18,SUM(F83:OFFSET(F83,0,0,101-$I83,)),IF($E83&gt;$A$18,0,F83)))</f>
        <v>0</v>
      </c>
      <c r="K83" s="4">
        <f ca="1">IF($A$18=0,G83,IF($E83=$A$18,SUM(G83:OFFSET(G83,0,0,101-$I83,)),IF($E83&gt;$A$18,0,G83)))</f>
        <v>0</v>
      </c>
      <c r="L83" s="4">
        <f ca="1" t="shared" si="29"/>
        <v>0</v>
      </c>
      <c r="M83" s="4">
        <f ca="1" t="shared" si="30"/>
        <v>0</v>
      </c>
      <c r="N83" s="4">
        <f t="shared" si="31"/>
        <v>0</v>
      </c>
      <c r="O83" s="18">
        <f t="shared" si="32"/>
        <v>0</v>
      </c>
      <c r="P83" s="4">
        <f t="shared" si="33"/>
        <v>0</v>
      </c>
      <c r="Q83">
        <f t="shared" si="34"/>
        <v>0</v>
      </c>
      <c r="R83">
        <f t="shared" si="39"/>
        <v>0</v>
      </c>
    </row>
    <row r="84" spans="2:18" ht="12.75">
      <c r="B84" s="10"/>
      <c r="C84" s="1"/>
      <c r="E84">
        <f t="shared" si="36"/>
        <v>830</v>
      </c>
      <c r="F84" s="18">
        <f t="shared" si="27"/>
        <v>0</v>
      </c>
      <c r="G84" s="18">
        <f t="shared" si="37"/>
        <v>0</v>
      </c>
      <c r="H84" s="18">
        <f t="shared" si="28"/>
        <v>0</v>
      </c>
      <c r="I84" s="4">
        <f aca="true" t="shared" si="40" ref="I84:I99">I83+1</f>
        <v>83</v>
      </c>
      <c r="J84" s="4">
        <f ca="1">IF($A$18=0,F84,IF($E84=$A$18,SUM(F84:OFFSET(F84,0,0,101-$I84,)),IF($E84&gt;$A$18,0,F84)))</f>
        <v>0</v>
      </c>
      <c r="K84" s="4">
        <f ca="1">IF($A$18=0,G84,IF($E84=$A$18,SUM(G84:OFFSET(G84,0,0,101-$I84,)),IF($E84&gt;$A$18,0,G84)))</f>
        <v>0</v>
      </c>
      <c r="L84" s="4">
        <f ca="1" t="shared" si="29"/>
        <v>0</v>
      </c>
      <c r="M84" s="4">
        <f ca="1" t="shared" si="30"/>
        <v>0</v>
      </c>
      <c r="N84" s="4">
        <f t="shared" si="31"/>
        <v>0</v>
      </c>
      <c r="O84" s="18">
        <f t="shared" si="32"/>
        <v>0</v>
      </c>
      <c r="P84" s="4">
        <f t="shared" si="33"/>
        <v>0</v>
      </c>
      <c r="Q84">
        <f t="shared" si="34"/>
        <v>0</v>
      </c>
      <c r="R84">
        <f t="shared" si="39"/>
        <v>0</v>
      </c>
    </row>
    <row r="85" spans="2:18" ht="12.75">
      <c r="B85" s="10"/>
      <c r="C85" s="1"/>
      <c r="E85">
        <f t="shared" si="36"/>
        <v>840</v>
      </c>
      <c r="F85" s="18">
        <f t="shared" si="27"/>
        <v>0</v>
      </c>
      <c r="G85" s="18">
        <f t="shared" si="37"/>
        <v>0</v>
      </c>
      <c r="H85" s="18">
        <f t="shared" si="28"/>
        <v>0</v>
      </c>
      <c r="I85" s="4">
        <f t="shared" si="40"/>
        <v>84</v>
      </c>
      <c r="J85" s="4">
        <f ca="1">IF($A$18=0,F85,IF($E85=$A$18,SUM(F85:OFFSET(F85,0,0,101-$I85,)),IF($E85&gt;$A$18,0,F85)))</f>
        <v>0</v>
      </c>
      <c r="K85" s="4">
        <f ca="1">IF($A$18=0,G85,IF($E85=$A$18,SUM(G85:OFFSET(G85,0,0,101-$I85,)),IF($E85&gt;$A$18,0,G85)))</f>
        <v>0</v>
      </c>
      <c r="L85" s="4">
        <f ca="1" t="shared" si="29"/>
        <v>0</v>
      </c>
      <c r="M85" s="4">
        <f ca="1" t="shared" si="30"/>
        <v>0</v>
      </c>
      <c r="N85" s="4">
        <f t="shared" si="31"/>
        <v>0</v>
      </c>
      <c r="O85" s="18">
        <f t="shared" si="32"/>
        <v>0</v>
      </c>
      <c r="P85" s="4">
        <f t="shared" si="33"/>
        <v>0</v>
      </c>
      <c r="Q85">
        <f t="shared" si="34"/>
        <v>0</v>
      </c>
      <c r="R85">
        <f t="shared" si="39"/>
        <v>0</v>
      </c>
    </row>
    <row r="86" spans="2:18" ht="12.75">
      <c r="B86" s="10"/>
      <c r="C86" s="1"/>
      <c r="E86">
        <f t="shared" si="36"/>
        <v>850</v>
      </c>
      <c r="F86" s="18">
        <f t="shared" si="27"/>
        <v>0</v>
      </c>
      <c r="G86" s="18">
        <f t="shared" si="37"/>
        <v>0</v>
      </c>
      <c r="H86" s="18">
        <f t="shared" si="28"/>
        <v>0</v>
      </c>
      <c r="I86" s="4">
        <f t="shared" si="40"/>
        <v>85</v>
      </c>
      <c r="J86" s="4">
        <f ca="1">IF($A$18=0,F86,IF($E86=$A$18,SUM(F86:OFFSET(F86,0,0,101-$I86,)),IF($E86&gt;$A$18,0,F86)))</f>
        <v>0</v>
      </c>
      <c r="K86" s="4">
        <f ca="1">IF($A$18=0,G86,IF($E86=$A$18,SUM(G86:OFFSET(G86,0,0,101-$I86,)),IF($E86&gt;$A$18,0,G86)))</f>
        <v>0</v>
      </c>
      <c r="L86" s="4">
        <f ca="1" t="shared" si="29"/>
        <v>0</v>
      </c>
      <c r="M86" s="4">
        <f ca="1" t="shared" si="30"/>
        <v>0</v>
      </c>
      <c r="N86" s="4">
        <f t="shared" si="31"/>
        <v>0</v>
      </c>
      <c r="O86" s="18">
        <f t="shared" si="32"/>
        <v>0</v>
      </c>
      <c r="P86" s="4">
        <f t="shared" si="33"/>
        <v>0</v>
      </c>
      <c r="Q86">
        <f t="shared" si="34"/>
        <v>0</v>
      </c>
      <c r="R86">
        <f t="shared" si="39"/>
        <v>0</v>
      </c>
    </row>
    <row r="87" spans="2:18" ht="12.75">
      <c r="B87" s="10"/>
      <c r="C87" s="1"/>
      <c r="E87">
        <f t="shared" si="36"/>
        <v>860</v>
      </c>
      <c r="F87" s="18">
        <f t="shared" si="27"/>
        <v>0</v>
      </c>
      <c r="G87" s="18">
        <f t="shared" si="37"/>
        <v>0</v>
      </c>
      <c r="H87" s="18">
        <f t="shared" si="28"/>
        <v>0</v>
      </c>
      <c r="I87" s="4">
        <f t="shared" si="40"/>
        <v>86</v>
      </c>
      <c r="J87" s="4">
        <f ca="1">IF($A$18=0,F87,IF($E87=$A$18,SUM(F87:OFFSET(F87,0,0,101-$I87,)),IF($E87&gt;$A$18,0,F87)))</f>
        <v>0</v>
      </c>
      <c r="K87" s="4">
        <f ca="1">IF($A$18=0,G87,IF($E87=$A$18,SUM(G87:OFFSET(G87,0,0,101-$I87,)),IF($E87&gt;$A$18,0,G87)))</f>
        <v>0</v>
      </c>
      <c r="L87" s="4">
        <f ca="1" t="shared" si="29"/>
        <v>0</v>
      </c>
      <c r="M87" s="4">
        <f ca="1" t="shared" si="30"/>
        <v>0</v>
      </c>
      <c r="N87" s="4">
        <f t="shared" si="31"/>
        <v>0</v>
      </c>
      <c r="O87" s="18">
        <f t="shared" si="32"/>
        <v>0</v>
      </c>
      <c r="P87" s="4">
        <f t="shared" si="33"/>
        <v>0</v>
      </c>
      <c r="Q87">
        <f t="shared" si="34"/>
        <v>0</v>
      </c>
      <c r="R87">
        <f t="shared" si="39"/>
        <v>0</v>
      </c>
    </row>
    <row r="88" spans="2:18" ht="12.75">
      <c r="B88" s="10"/>
      <c r="C88" s="1"/>
      <c r="E88">
        <f t="shared" si="36"/>
        <v>870</v>
      </c>
      <c r="F88" s="18">
        <f t="shared" si="27"/>
        <v>0</v>
      </c>
      <c r="G88" s="18">
        <f t="shared" si="37"/>
        <v>0</v>
      </c>
      <c r="H88" s="18">
        <f t="shared" si="28"/>
        <v>0</v>
      </c>
      <c r="I88" s="4">
        <f t="shared" si="40"/>
        <v>87</v>
      </c>
      <c r="J88" s="4">
        <f ca="1">IF($A$18=0,F88,IF($E88=$A$18,SUM(F88:OFFSET(F88,0,0,101-$I88,)),IF($E88&gt;$A$18,0,F88)))</f>
        <v>0</v>
      </c>
      <c r="K88" s="4">
        <f ca="1">IF($A$18=0,G88,IF($E88=$A$18,SUM(G88:OFFSET(G88,0,0,101-$I88,)),IF($E88&gt;$A$18,0,G88)))</f>
        <v>0</v>
      </c>
      <c r="L88" s="4">
        <f ca="1" t="shared" si="29"/>
        <v>0</v>
      </c>
      <c r="M88" s="4">
        <f ca="1" t="shared" si="30"/>
        <v>0</v>
      </c>
      <c r="N88" s="4">
        <f t="shared" si="31"/>
        <v>0</v>
      </c>
      <c r="O88" s="18">
        <f t="shared" si="32"/>
        <v>0</v>
      </c>
      <c r="P88" s="4">
        <f t="shared" si="33"/>
        <v>0</v>
      </c>
      <c r="Q88">
        <f t="shared" si="34"/>
        <v>0</v>
      </c>
      <c r="R88">
        <f t="shared" si="39"/>
        <v>0</v>
      </c>
    </row>
    <row r="89" spans="2:18" ht="12.75">
      <c r="B89" s="10"/>
      <c r="C89" s="1"/>
      <c r="E89">
        <f t="shared" si="36"/>
        <v>880</v>
      </c>
      <c r="F89" s="18">
        <f t="shared" si="27"/>
        <v>0</v>
      </c>
      <c r="G89" s="18">
        <f t="shared" si="37"/>
        <v>0</v>
      </c>
      <c r="H89" s="18">
        <f t="shared" si="28"/>
        <v>0</v>
      </c>
      <c r="I89" s="4">
        <f t="shared" si="40"/>
        <v>88</v>
      </c>
      <c r="J89" s="4">
        <f ca="1">IF($A$18=0,F89,IF($E89=$A$18,SUM(F89:OFFSET(F89,0,0,101-$I89,)),IF($E89&gt;$A$18,0,F89)))</f>
        <v>0</v>
      </c>
      <c r="K89" s="4">
        <f ca="1">IF($A$18=0,G89,IF($E89=$A$18,SUM(G89:OFFSET(G89,0,0,101-$I89,)),IF($E89&gt;$A$18,0,G89)))</f>
        <v>0</v>
      </c>
      <c r="L89" s="4">
        <f ca="1" t="shared" si="29"/>
        <v>0</v>
      </c>
      <c r="M89" s="4">
        <f ca="1" t="shared" si="30"/>
        <v>0</v>
      </c>
      <c r="N89" s="4">
        <f t="shared" si="31"/>
        <v>0</v>
      </c>
      <c r="O89" s="18">
        <f t="shared" si="32"/>
        <v>0</v>
      </c>
      <c r="P89" s="4">
        <f t="shared" si="33"/>
        <v>0</v>
      </c>
      <c r="Q89">
        <f t="shared" si="34"/>
        <v>0</v>
      </c>
      <c r="R89">
        <f t="shared" si="39"/>
        <v>0</v>
      </c>
    </row>
    <row r="90" spans="2:18" ht="12.75">
      <c r="B90" s="10"/>
      <c r="C90" s="1"/>
      <c r="E90">
        <f t="shared" si="36"/>
        <v>890</v>
      </c>
      <c r="F90" s="18">
        <f t="shared" si="27"/>
        <v>0</v>
      </c>
      <c r="G90" s="18">
        <f t="shared" si="37"/>
        <v>0</v>
      </c>
      <c r="H90" s="18">
        <f t="shared" si="28"/>
        <v>0</v>
      </c>
      <c r="I90" s="4">
        <f t="shared" si="40"/>
        <v>89</v>
      </c>
      <c r="J90" s="4">
        <f ca="1">IF($A$18=0,F90,IF($E90=$A$18,SUM(F90:OFFSET(F90,0,0,101-$I90,)),IF($E90&gt;$A$18,0,F90)))</f>
        <v>0</v>
      </c>
      <c r="K90" s="4">
        <f ca="1">IF($A$18=0,G90,IF($E90=$A$18,SUM(G90:OFFSET(G90,0,0,101-$I90,)),IF($E90&gt;$A$18,0,G90)))</f>
        <v>0</v>
      </c>
      <c r="L90" s="4">
        <f ca="1" t="shared" si="29"/>
        <v>0</v>
      </c>
      <c r="M90" s="4">
        <f ca="1" t="shared" si="30"/>
        <v>0</v>
      </c>
      <c r="N90" s="4">
        <f t="shared" si="31"/>
        <v>0</v>
      </c>
      <c r="O90" s="18">
        <f t="shared" si="32"/>
        <v>0</v>
      </c>
      <c r="P90" s="4">
        <f t="shared" si="33"/>
        <v>0</v>
      </c>
      <c r="Q90">
        <f t="shared" si="34"/>
        <v>0</v>
      </c>
      <c r="R90">
        <f t="shared" si="39"/>
        <v>0</v>
      </c>
    </row>
    <row r="91" spans="2:18" ht="12.75">
      <c r="B91" s="10"/>
      <c r="C91" s="1"/>
      <c r="E91">
        <f t="shared" si="36"/>
        <v>900</v>
      </c>
      <c r="F91" s="18">
        <f t="shared" si="27"/>
        <v>0</v>
      </c>
      <c r="G91" s="18">
        <f t="shared" si="37"/>
        <v>0</v>
      </c>
      <c r="H91" s="18">
        <f t="shared" si="28"/>
        <v>0</v>
      </c>
      <c r="I91" s="4">
        <f t="shared" si="40"/>
        <v>90</v>
      </c>
      <c r="J91" s="4">
        <f ca="1">IF($A$18=0,F91,IF($E91=$A$18,SUM(F91:OFFSET(F91,0,0,101-$I91,)),IF($E91&gt;$A$18,0,F91)))</f>
        <v>0</v>
      </c>
      <c r="K91" s="4">
        <f ca="1">IF($A$18=0,G91,IF($E91=$A$18,SUM(G91:OFFSET(G91,0,0,101-$I91,)),IF($E91&gt;$A$18,0,G91)))</f>
        <v>0</v>
      </c>
      <c r="L91" s="4">
        <f ca="1" t="shared" si="29"/>
        <v>0</v>
      </c>
      <c r="M91" s="4">
        <f ca="1" t="shared" si="30"/>
        <v>0</v>
      </c>
      <c r="N91" s="4">
        <f t="shared" si="31"/>
        <v>0</v>
      </c>
      <c r="O91" s="18">
        <f t="shared" si="32"/>
        <v>0</v>
      </c>
      <c r="P91" s="4">
        <f t="shared" si="33"/>
        <v>0</v>
      </c>
      <c r="Q91">
        <f t="shared" si="34"/>
        <v>0</v>
      </c>
      <c r="R91">
        <f t="shared" si="39"/>
        <v>0</v>
      </c>
    </row>
    <row r="92" spans="2:18" ht="12.75">
      <c r="B92" s="10"/>
      <c r="C92" s="1"/>
      <c r="E92">
        <f t="shared" si="36"/>
        <v>910</v>
      </c>
      <c r="F92" s="18">
        <f t="shared" si="27"/>
        <v>0</v>
      </c>
      <c r="G92" s="18">
        <f t="shared" si="37"/>
        <v>0</v>
      </c>
      <c r="H92" s="18">
        <f t="shared" si="28"/>
        <v>0</v>
      </c>
      <c r="I92" s="4">
        <f t="shared" si="40"/>
        <v>91</v>
      </c>
      <c r="J92" s="4">
        <f ca="1">IF($A$18=0,F92,IF($E92=$A$18,SUM(F92:OFFSET(F92,0,0,101-$I92,)),IF($E92&gt;$A$18,0,F92)))</f>
        <v>0</v>
      </c>
      <c r="K92" s="4">
        <f ca="1">IF($A$18=0,G92,IF($E92=$A$18,SUM(G92:OFFSET(G92,0,0,101-$I92,)),IF($E92&gt;$A$18,0,G92)))</f>
        <v>0</v>
      </c>
      <c r="L92" s="4">
        <f ca="1" t="shared" si="29"/>
        <v>0</v>
      </c>
      <c r="M92" s="4">
        <f ca="1" t="shared" si="30"/>
        <v>0</v>
      </c>
      <c r="N92" s="4">
        <f t="shared" si="31"/>
        <v>0</v>
      </c>
      <c r="O92" s="18">
        <f t="shared" si="32"/>
        <v>0</v>
      </c>
      <c r="P92" s="4">
        <f t="shared" si="33"/>
        <v>0</v>
      </c>
      <c r="Q92">
        <f t="shared" si="34"/>
        <v>0</v>
      </c>
      <c r="R92">
        <f t="shared" si="39"/>
        <v>0</v>
      </c>
    </row>
    <row r="93" spans="2:18" ht="12.75">
      <c r="B93" s="10"/>
      <c r="C93" s="1"/>
      <c r="E93">
        <f t="shared" si="36"/>
        <v>920</v>
      </c>
      <c r="F93" s="18">
        <f t="shared" si="27"/>
        <v>0</v>
      </c>
      <c r="G93" s="18">
        <f t="shared" si="37"/>
        <v>0</v>
      </c>
      <c r="H93" s="18">
        <f t="shared" si="28"/>
        <v>0</v>
      </c>
      <c r="I93" s="4">
        <f t="shared" si="40"/>
        <v>92</v>
      </c>
      <c r="J93" s="4">
        <f ca="1">IF($A$18=0,F93,IF($E93=$A$18,SUM(F93:OFFSET(F93,0,0,101-$I93,)),IF($E93&gt;$A$18,0,F93)))</f>
        <v>0</v>
      </c>
      <c r="K93" s="4">
        <f ca="1">IF($A$18=0,G93,IF($E93=$A$18,SUM(G93:OFFSET(G93,0,0,101-$I93,)),IF($E93&gt;$A$18,0,G93)))</f>
        <v>0</v>
      </c>
      <c r="L93" s="4">
        <f ca="1" t="shared" si="29"/>
        <v>0</v>
      </c>
      <c r="M93" s="4">
        <f ca="1" t="shared" si="30"/>
        <v>0</v>
      </c>
      <c r="N93" s="4">
        <f t="shared" si="31"/>
        <v>0</v>
      </c>
      <c r="O93" s="18">
        <f t="shared" si="32"/>
        <v>0</v>
      </c>
      <c r="P93" s="4">
        <f t="shared" si="33"/>
        <v>0</v>
      </c>
      <c r="Q93">
        <f t="shared" si="34"/>
        <v>0</v>
      </c>
      <c r="R93">
        <f t="shared" si="39"/>
        <v>0</v>
      </c>
    </row>
    <row r="94" spans="2:18" ht="12.75">
      <c r="B94" s="10"/>
      <c r="C94" s="1"/>
      <c r="E94">
        <f t="shared" si="36"/>
        <v>930</v>
      </c>
      <c r="F94" s="18">
        <f t="shared" si="27"/>
        <v>0</v>
      </c>
      <c r="G94" s="18">
        <f t="shared" si="37"/>
        <v>0</v>
      </c>
      <c r="H94" s="18">
        <f t="shared" si="28"/>
        <v>0</v>
      </c>
      <c r="I94" s="4">
        <f t="shared" si="40"/>
        <v>93</v>
      </c>
      <c r="J94" s="4">
        <f ca="1">IF($A$18=0,F94,IF($E94=$A$18,SUM(F94:OFFSET(F94,0,0,101-$I94,)),IF($E94&gt;$A$18,0,F94)))</f>
        <v>0</v>
      </c>
      <c r="K94" s="4">
        <f ca="1">IF($A$18=0,G94,IF($E94=$A$18,SUM(G94:OFFSET(G94,0,0,101-$I94,)),IF($E94&gt;$A$18,0,G94)))</f>
        <v>0</v>
      </c>
      <c r="L94" s="4">
        <f ca="1" t="shared" si="29"/>
        <v>0</v>
      </c>
      <c r="M94" s="4">
        <f ca="1" t="shared" si="30"/>
        <v>0</v>
      </c>
      <c r="N94" s="4">
        <f t="shared" si="31"/>
        <v>0</v>
      </c>
      <c r="O94" s="18">
        <f t="shared" si="32"/>
        <v>0</v>
      </c>
      <c r="P94" s="4">
        <f t="shared" si="33"/>
        <v>0</v>
      </c>
      <c r="Q94">
        <f t="shared" si="34"/>
        <v>0</v>
      </c>
      <c r="R94">
        <f t="shared" si="39"/>
        <v>0</v>
      </c>
    </row>
    <row r="95" spans="2:18" ht="12.75">
      <c r="B95" s="10"/>
      <c r="C95" s="1"/>
      <c r="E95">
        <f t="shared" si="36"/>
        <v>940</v>
      </c>
      <c r="F95" s="18">
        <f t="shared" si="27"/>
        <v>0</v>
      </c>
      <c r="G95" s="18">
        <f t="shared" si="37"/>
        <v>0</v>
      </c>
      <c r="H95" s="18">
        <f t="shared" si="28"/>
        <v>0</v>
      </c>
      <c r="I95" s="4">
        <f t="shared" si="40"/>
        <v>94</v>
      </c>
      <c r="J95" s="4">
        <f ca="1">IF($A$18=0,F95,IF($E95=$A$18,SUM(F95:OFFSET(F95,0,0,101-$I95,)),IF($E95&gt;$A$18,0,F95)))</f>
        <v>0</v>
      </c>
      <c r="K95" s="4">
        <f ca="1">IF($A$18=0,G95,IF($E95=$A$18,SUM(G95:OFFSET(G95,0,0,101-$I95,)),IF($E95&gt;$A$18,0,G95)))</f>
        <v>0</v>
      </c>
      <c r="L95" s="4">
        <f ca="1" t="shared" si="29"/>
        <v>0</v>
      </c>
      <c r="M95" s="4">
        <f ca="1" t="shared" si="30"/>
        <v>0</v>
      </c>
      <c r="N95" s="4">
        <f t="shared" si="31"/>
        <v>0</v>
      </c>
      <c r="O95" s="18">
        <f t="shared" si="32"/>
        <v>0</v>
      </c>
      <c r="P95" s="4">
        <f t="shared" si="33"/>
        <v>0</v>
      </c>
      <c r="Q95">
        <f t="shared" si="34"/>
        <v>0</v>
      </c>
      <c r="R95">
        <f t="shared" si="39"/>
        <v>0</v>
      </c>
    </row>
    <row r="96" spans="2:18" ht="12.75">
      <c r="B96" s="10"/>
      <c r="C96" s="1"/>
      <c r="E96">
        <f t="shared" si="36"/>
        <v>950</v>
      </c>
      <c r="F96" s="18">
        <f t="shared" si="27"/>
        <v>0</v>
      </c>
      <c r="G96" s="18">
        <f t="shared" si="37"/>
        <v>0</v>
      </c>
      <c r="H96" s="18">
        <f t="shared" si="28"/>
        <v>0</v>
      </c>
      <c r="I96" s="4">
        <f t="shared" si="40"/>
        <v>95</v>
      </c>
      <c r="J96" s="4">
        <f ca="1">IF($A$18=0,F96,IF($E96=$A$18,SUM(F96:OFFSET(F96,0,0,101-$I96,)),IF($E96&gt;$A$18,0,F96)))</f>
        <v>0</v>
      </c>
      <c r="K96" s="4">
        <f ca="1">IF($A$18=0,G96,IF($E96=$A$18,SUM(G96:OFFSET(G96,0,0,101-$I96,)),IF($E96&gt;$A$18,0,G96)))</f>
        <v>0</v>
      </c>
      <c r="L96" s="4">
        <f ca="1" t="shared" si="29"/>
        <v>0</v>
      </c>
      <c r="M96" s="4">
        <f ca="1" t="shared" si="30"/>
        <v>0</v>
      </c>
      <c r="N96" s="4">
        <f t="shared" si="31"/>
        <v>0</v>
      </c>
      <c r="O96" s="18">
        <f t="shared" si="32"/>
        <v>0</v>
      </c>
      <c r="P96" s="4">
        <f t="shared" si="33"/>
        <v>0</v>
      </c>
      <c r="Q96">
        <f t="shared" si="34"/>
        <v>0</v>
      </c>
      <c r="R96">
        <f t="shared" si="39"/>
        <v>0</v>
      </c>
    </row>
    <row r="97" spans="2:18" ht="12.75">
      <c r="B97" s="10"/>
      <c r="C97" s="1"/>
      <c r="E97">
        <f t="shared" si="36"/>
        <v>960</v>
      </c>
      <c r="F97" s="18">
        <f t="shared" si="27"/>
        <v>0</v>
      </c>
      <c r="G97" s="18">
        <f t="shared" si="37"/>
        <v>0</v>
      </c>
      <c r="H97" s="18">
        <f t="shared" si="28"/>
        <v>0</v>
      </c>
      <c r="I97" s="4">
        <f t="shared" si="40"/>
        <v>96</v>
      </c>
      <c r="J97" s="4">
        <f ca="1">IF($A$18=0,F97,IF($E97=$A$18,SUM(F97:OFFSET(F97,0,0,101-$I97,)),IF($E97&gt;$A$18,0,F97)))</f>
        <v>0</v>
      </c>
      <c r="K97" s="4">
        <f ca="1">IF($A$18=0,G97,IF($E97=$A$18,SUM(G97:OFFSET(G97,0,0,101-$I97,)),IF($E97&gt;$A$18,0,G97)))</f>
        <v>0</v>
      </c>
      <c r="L97" s="4">
        <f ca="1" t="shared" si="29"/>
        <v>0</v>
      </c>
      <c r="M97" s="4">
        <f ca="1" t="shared" si="30"/>
        <v>0</v>
      </c>
      <c r="N97" s="4">
        <f t="shared" si="31"/>
        <v>0</v>
      </c>
      <c r="O97" s="18">
        <f t="shared" si="32"/>
        <v>0</v>
      </c>
      <c r="P97" s="4">
        <f t="shared" si="33"/>
        <v>0</v>
      </c>
      <c r="Q97">
        <f t="shared" si="34"/>
        <v>0</v>
      </c>
      <c r="R97">
        <f t="shared" si="39"/>
        <v>0</v>
      </c>
    </row>
    <row r="98" spans="2:18" ht="12.75">
      <c r="B98" s="10"/>
      <c r="C98" s="1"/>
      <c r="E98">
        <f t="shared" si="36"/>
        <v>970</v>
      </c>
      <c r="F98" s="18">
        <f t="shared" si="27"/>
        <v>0</v>
      </c>
      <c r="G98" s="18">
        <f t="shared" si="37"/>
        <v>0</v>
      </c>
      <c r="H98" s="18">
        <f t="shared" si="28"/>
        <v>0</v>
      </c>
      <c r="I98" s="4">
        <f t="shared" si="40"/>
        <v>97</v>
      </c>
      <c r="J98" s="4">
        <f ca="1">IF($A$18=0,F98,IF($E98=$A$18,SUM(F98:OFFSET(F98,0,0,101-$I98,)),IF($E98&gt;$A$18,0,F98)))</f>
        <v>0</v>
      </c>
      <c r="K98" s="4">
        <f ca="1">IF($A$18=0,G98,IF($E98=$A$18,SUM(G98:OFFSET(G98,0,0,101-$I98,)),IF($E98&gt;$A$18,0,G98)))</f>
        <v>0</v>
      </c>
      <c r="L98" s="4">
        <f ca="1" t="shared" si="29"/>
        <v>0</v>
      </c>
      <c r="M98" s="4">
        <f ca="1" t="shared" si="30"/>
        <v>0</v>
      </c>
      <c r="N98" s="4">
        <f t="shared" si="31"/>
        <v>0</v>
      </c>
      <c r="O98" s="18">
        <f>IF(N98=0,0,IF(M98&lt;5,1,0))</f>
        <v>0</v>
      </c>
      <c r="P98" s="4">
        <f t="shared" si="33"/>
        <v>0</v>
      </c>
      <c r="Q98">
        <f t="shared" si="34"/>
        <v>0</v>
      </c>
      <c r="R98">
        <f>IF(Q98&gt;0,1,0)</f>
        <v>0</v>
      </c>
    </row>
    <row r="99" spans="2:18" ht="12.75">
      <c r="B99" s="10"/>
      <c r="C99" s="1"/>
      <c r="E99">
        <f t="shared" si="36"/>
        <v>980</v>
      </c>
      <c r="F99" s="18">
        <f t="shared" si="27"/>
        <v>0</v>
      </c>
      <c r="G99" s="18">
        <f t="shared" si="37"/>
        <v>0</v>
      </c>
      <c r="H99" s="18">
        <f t="shared" si="28"/>
        <v>0</v>
      </c>
      <c r="I99" s="4">
        <f t="shared" si="40"/>
        <v>98</v>
      </c>
      <c r="J99" s="4">
        <f ca="1">IF($A$18=0,F99,IF($E99=$A$18,SUM(F99:OFFSET(F99,0,0,101-$I99,)),IF($E99&gt;$A$18,0,F99)))</f>
        <v>0</v>
      </c>
      <c r="K99" s="4">
        <f ca="1">IF($A$18=0,G99,IF($E99=$A$18,SUM(G99:OFFSET(G99,0,0,101-$I99,)),IF($E99&gt;$A$18,0,G99)))</f>
        <v>0</v>
      </c>
      <c r="L99" s="4">
        <f ca="1" t="shared" si="29"/>
        <v>0</v>
      </c>
      <c r="M99" s="4">
        <f ca="1" t="shared" si="30"/>
        <v>0</v>
      </c>
      <c r="N99" s="4">
        <f t="shared" si="31"/>
        <v>0</v>
      </c>
      <c r="O99" s="18">
        <f>IF(N99=0,0,IF(M99&lt;5,1,0))</f>
        <v>0</v>
      </c>
      <c r="P99" s="4">
        <f t="shared" si="33"/>
        <v>0</v>
      </c>
      <c r="Q99">
        <f t="shared" si="34"/>
        <v>0</v>
      </c>
      <c r="R99">
        <f>IF(Q99&gt;0,1,0)</f>
        <v>0</v>
      </c>
    </row>
    <row r="100" spans="2:18" ht="12.75">
      <c r="B100" s="10"/>
      <c r="C100" s="1"/>
      <c r="E100">
        <f t="shared" si="36"/>
        <v>990</v>
      </c>
      <c r="F100" s="18">
        <f t="shared" si="27"/>
        <v>0</v>
      </c>
      <c r="G100" s="18">
        <f t="shared" si="37"/>
        <v>0</v>
      </c>
      <c r="H100" s="18">
        <f t="shared" si="28"/>
        <v>0</v>
      </c>
      <c r="I100" s="4">
        <f>I99+1</f>
        <v>99</v>
      </c>
      <c r="J100" s="4">
        <f ca="1">IF($A$18=0,F100,IF($E100=$A$18,SUM(F100:OFFSET(F100,0,0,101-$I100,)),IF($E100&gt;$A$18,0,F100)))</f>
        <v>0</v>
      </c>
      <c r="K100" s="4">
        <f ca="1">IF($A$18=0,G100,IF($E100=$A$18,SUM(G100:OFFSET(G100,0,0,101-$I100,)),IF($E100&gt;$A$18,0,G100)))</f>
        <v>0</v>
      </c>
      <c r="L100" s="4">
        <f ca="1" t="shared" si="29"/>
        <v>0</v>
      </c>
      <c r="M100" s="4">
        <f ca="1" t="shared" si="30"/>
        <v>0</v>
      </c>
      <c r="N100" s="4">
        <f t="shared" si="31"/>
        <v>0</v>
      </c>
      <c r="O100" s="18">
        <f>IF(N100=0,0,IF(M100&lt;5,1,0))</f>
        <v>0</v>
      </c>
      <c r="P100" s="4">
        <f t="shared" si="33"/>
        <v>0</v>
      </c>
      <c r="Q100">
        <f t="shared" si="34"/>
        <v>0</v>
      </c>
      <c r="R100">
        <f>IF(Q100&gt;0,1,0)</f>
        <v>0</v>
      </c>
    </row>
    <row r="101" spans="2:18" ht="12.75">
      <c r="B101" s="10"/>
      <c r="C101" s="1"/>
      <c r="E101">
        <f t="shared" si="36"/>
        <v>1000</v>
      </c>
      <c r="F101" s="18">
        <f t="shared" si="27"/>
        <v>0</v>
      </c>
      <c r="G101" s="18">
        <f t="shared" si="37"/>
        <v>0</v>
      </c>
      <c r="H101" s="18">
        <f t="shared" si="28"/>
        <v>0</v>
      </c>
      <c r="I101" s="4">
        <f>I100+1</f>
        <v>100</v>
      </c>
      <c r="J101" s="4">
        <f ca="1">IF($A$18=0,F101,IF($E101=$A$18,SUM(F101:OFFSET(F101,0,0,101-$I101,)),IF($E101&gt;$A$18,0,F101)))</f>
        <v>0</v>
      </c>
      <c r="K101" s="4">
        <f ca="1">IF($A$18=0,G101,IF($E101=$A$18,SUM(G101:OFFSET(G101,0,0,101-$I101,)),IF($E101&gt;$A$18,0,G101)))</f>
        <v>0</v>
      </c>
      <c r="L101" s="4">
        <f ca="1" t="shared" si="29"/>
        <v>0</v>
      </c>
      <c r="M101" s="4">
        <f ca="1" t="shared" si="30"/>
        <v>0</v>
      </c>
      <c r="N101" s="4">
        <f t="shared" si="31"/>
        <v>0</v>
      </c>
      <c r="O101" s="18">
        <f>IF(N101=0,0,IF(M101&lt;5,1,0))</f>
        <v>0</v>
      </c>
      <c r="P101" s="4">
        <f t="shared" si="33"/>
        <v>0</v>
      </c>
      <c r="Q101">
        <f t="shared" si="34"/>
        <v>0</v>
      </c>
      <c r="R101">
        <f>IF(Q101&gt;0,1,0)</f>
        <v>0</v>
      </c>
    </row>
    <row r="103" spans="8:18" ht="12.75">
      <c r="H103" s="18">
        <f>SUM(H2:H101)</f>
        <v>59.84615384615384</v>
      </c>
      <c r="N103" s="4">
        <f>SUM(N2:N101)</f>
        <v>8</v>
      </c>
      <c r="O103" s="18">
        <f>SUM(O2:O101)</f>
        <v>1</v>
      </c>
      <c r="P103" s="4">
        <f>SUM(P2:P101)</f>
        <v>154.84812623274163</v>
      </c>
      <c r="Q103">
        <f>SUM(Q2:Q102)</f>
        <v>16.596028154851684</v>
      </c>
      <c r="R103">
        <f>SUM(R2:R101)</f>
        <v>7</v>
      </c>
    </row>
    <row r="105" ht="12.75">
      <c r="R105" t="s">
        <v>47</v>
      </c>
    </row>
    <row r="106" ht="12.75">
      <c r="R106">
        <f>IF(A8=1,R103-3,R103-1)</f>
        <v>6</v>
      </c>
    </row>
  </sheetData>
  <printOptions gridLines="1"/>
  <pageMargins left="0.75" right="0.75" top="1" bottom="1" header="0.5" footer="0.5"/>
  <pageSetup orientation="portrait" paperSize="9" scale="85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Trial User</cp:lastModifiedBy>
  <cp:category/>
  <cp:version/>
  <cp:contentType/>
  <cp:contentStatus/>
</cp:coreProperties>
</file>